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WSH2ODROP\statecli$\urbana\"/>
    </mc:Choice>
  </mc:AlternateContent>
  <bookViews>
    <workbookView xWindow="0" yWindow="540" windowWidth="17115" windowHeight="10380" tabRatio="921" firstSheet="1" activeTab="11"/>
  </bookViews>
  <sheets>
    <sheet name="January 2017" sheetId="99" r:id="rId1"/>
    <sheet name="February 2017" sheetId="98" r:id="rId2"/>
    <sheet name="March 2017" sheetId="97" r:id="rId3"/>
    <sheet name="April 2017" sheetId="96" r:id="rId4"/>
    <sheet name="May 2017" sheetId="95" r:id="rId5"/>
    <sheet name="June 2017" sheetId="94" r:id="rId6"/>
    <sheet name="July 2017" sheetId="93" r:id="rId7"/>
    <sheet name="August 2017" sheetId="92" r:id="rId8"/>
    <sheet name="September 2017" sheetId="91" r:id="rId9"/>
    <sheet name="October 2017" sheetId="88" r:id="rId10"/>
    <sheet name="November 2017" sheetId="89" r:id="rId11"/>
    <sheet name="December 2017" sheetId="90" r:id="rId12"/>
    <sheet name="Annual 2017" sheetId="81" r:id="rId13"/>
  </sheets>
  <definedNames>
    <definedName name="_xlnm.Print_Area" localSheetId="12">'Annual 2017'!$A$4:$O$42</definedName>
  </definedNames>
  <calcPr calcId="162913"/>
</workbook>
</file>

<file path=xl/calcChain.xml><?xml version="1.0" encoding="utf-8"?>
<calcChain xmlns="http://schemas.openxmlformats.org/spreadsheetml/2006/main">
  <c r="O24" i="81" l="1"/>
  <c r="N24" i="81"/>
  <c r="M24" i="81"/>
  <c r="L24" i="81"/>
  <c r="K24" i="81"/>
  <c r="J24" i="81"/>
  <c r="I24" i="81"/>
  <c r="H24" i="81"/>
  <c r="F26" i="90" l="1"/>
  <c r="F36" i="98" l="1"/>
  <c r="H36" i="98" s="1"/>
  <c r="I36" i="98" l="1"/>
  <c r="F25" i="90"/>
  <c r="D40" i="93" l="1"/>
  <c r="B40" i="93"/>
  <c r="F32" i="99" l="1"/>
  <c r="F27" i="99" l="1"/>
  <c r="F17" i="99" l="1"/>
  <c r="F30" i="90" l="1"/>
  <c r="F39" i="88" l="1"/>
  <c r="L40" i="90" l="1"/>
  <c r="L39" i="89"/>
  <c r="L40" i="88"/>
  <c r="L39" i="91"/>
  <c r="L40" i="92"/>
  <c r="F35" i="91" l="1"/>
  <c r="F14" i="91" l="1"/>
  <c r="F13" i="91"/>
  <c r="F38" i="92" l="1"/>
  <c r="F9" i="97" l="1"/>
  <c r="D45" i="99" l="1"/>
  <c r="B45" i="99"/>
  <c r="F43" i="99"/>
  <c r="L42" i="99"/>
  <c r="K42" i="99"/>
  <c r="J42" i="99"/>
  <c r="D42" i="99"/>
  <c r="B42" i="99"/>
  <c r="L41" i="99"/>
  <c r="K41" i="99"/>
  <c r="J41" i="99"/>
  <c r="D41" i="99"/>
  <c r="B41" i="99"/>
  <c r="N40" i="99"/>
  <c r="M40" i="99"/>
  <c r="K40" i="99"/>
  <c r="J40" i="99"/>
  <c r="D40" i="99"/>
  <c r="D7" i="81" s="1"/>
  <c r="B40" i="99"/>
  <c r="F39" i="99"/>
  <c r="H39" i="99" s="1"/>
  <c r="F38" i="99"/>
  <c r="I38" i="99" s="1"/>
  <c r="F37" i="99"/>
  <c r="H37" i="99" s="1"/>
  <c r="F36" i="99"/>
  <c r="H36" i="99" s="1"/>
  <c r="F35" i="99"/>
  <c r="H35" i="99" s="1"/>
  <c r="F34" i="99"/>
  <c r="I34" i="99" s="1"/>
  <c r="F33" i="99"/>
  <c r="I33" i="99" s="1"/>
  <c r="I32" i="99"/>
  <c r="F31" i="99"/>
  <c r="I31" i="99" s="1"/>
  <c r="F30" i="99"/>
  <c r="I30" i="99" s="1"/>
  <c r="F29" i="99"/>
  <c r="H29" i="99" s="1"/>
  <c r="F28" i="99"/>
  <c r="H28" i="99" s="1"/>
  <c r="H27" i="99"/>
  <c r="F26" i="99"/>
  <c r="I26" i="99" s="1"/>
  <c r="F25" i="99"/>
  <c r="I25" i="99" s="1"/>
  <c r="F24" i="99"/>
  <c r="H24" i="99" s="1"/>
  <c r="F23" i="99"/>
  <c r="I23" i="99" s="1"/>
  <c r="F22" i="99"/>
  <c r="I22" i="99" s="1"/>
  <c r="F21" i="99"/>
  <c r="I21" i="99" s="1"/>
  <c r="F20" i="99"/>
  <c r="I20" i="99" s="1"/>
  <c r="F19" i="99"/>
  <c r="H19" i="99" s="1"/>
  <c r="F18" i="99"/>
  <c r="I18" i="99" s="1"/>
  <c r="I17" i="99"/>
  <c r="F16" i="99"/>
  <c r="I16" i="99" s="1"/>
  <c r="F15" i="99"/>
  <c r="H15" i="99" s="1"/>
  <c r="F14" i="99"/>
  <c r="I14" i="99" s="1"/>
  <c r="F13" i="99"/>
  <c r="I13" i="99" s="1"/>
  <c r="F12" i="99"/>
  <c r="H12" i="99" s="1"/>
  <c r="F11" i="99"/>
  <c r="H11" i="99" s="1"/>
  <c r="F10" i="99"/>
  <c r="I10" i="99" s="1"/>
  <c r="F9" i="99"/>
  <c r="D42" i="98"/>
  <c r="B42" i="98"/>
  <c r="F40" i="98"/>
  <c r="L39" i="98"/>
  <c r="K39" i="98"/>
  <c r="J39" i="98"/>
  <c r="D39" i="98"/>
  <c r="B39" i="98"/>
  <c r="L38" i="98"/>
  <c r="K38" i="98"/>
  <c r="J38" i="98"/>
  <c r="D38" i="98"/>
  <c r="B38" i="98"/>
  <c r="N37" i="98"/>
  <c r="M37" i="98"/>
  <c r="K37" i="98"/>
  <c r="J37" i="98"/>
  <c r="D37" i="98"/>
  <c r="D8" i="81" s="1"/>
  <c r="B37" i="98"/>
  <c r="B8" i="81" s="1"/>
  <c r="F35" i="98"/>
  <c r="H35" i="98" s="1"/>
  <c r="F34" i="98"/>
  <c r="I34" i="98" s="1"/>
  <c r="F33" i="98"/>
  <c r="I33" i="98" s="1"/>
  <c r="F32" i="98"/>
  <c r="H32" i="98" s="1"/>
  <c r="F31" i="98"/>
  <c r="I31" i="98" s="1"/>
  <c r="F30" i="98"/>
  <c r="I30" i="98" s="1"/>
  <c r="F29" i="98"/>
  <c r="H29" i="98" s="1"/>
  <c r="F28" i="98"/>
  <c r="I28" i="98" s="1"/>
  <c r="F27" i="98"/>
  <c r="H27" i="98" s="1"/>
  <c r="F26" i="98"/>
  <c r="I26" i="98" s="1"/>
  <c r="F25" i="98"/>
  <c r="I25" i="98" s="1"/>
  <c r="F24" i="98"/>
  <c r="I24" i="98" s="1"/>
  <c r="F23" i="98"/>
  <c r="I23" i="98" s="1"/>
  <c r="F22" i="98"/>
  <c r="I22" i="98" s="1"/>
  <c r="F21" i="98"/>
  <c r="H21" i="98" s="1"/>
  <c r="F20" i="98"/>
  <c r="H20" i="98" s="1"/>
  <c r="F19" i="98"/>
  <c r="H19" i="98" s="1"/>
  <c r="F18" i="98"/>
  <c r="I18" i="98" s="1"/>
  <c r="F17" i="98"/>
  <c r="I17" i="98" s="1"/>
  <c r="F16" i="98"/>
  <c r="I16" i="98" s="1"/>
  <c r="F15" i="98"/>
  <c r="I15" i="98" s="1"/>
  <c r="F14" i="98"/>
  <c r="I14" i="98" s="1"/>
  <c r="F13" i="98"/>
  <c r="H13" i="98" s="1"/>
  <c r="F12" i="98"/>
  <c r="H12" i="98" s="1"/>
  <c r="F11" i="98"/>
  <c r="H11" i="98" s="1"/>
  <c r="F10" i="98"/>
  <c r="I10" i="98" s="1"/>
  <c r="F9" i="98"/>
  <c r="D45" i="97"/>
  <c r="B45" i="97"/>
  <c r="F43" i="97"/>
  <c r="L42" i="97"/>
  <c r="K42" i="97"/>
  <c r="J42" i="97"/>
  <c r="D42" i="97"/>
  <c r="B42" i="97"/>
  <c r="L41" i="97"/>
  <c r="K41" i="97"/>
  <c r="J41" i="97"/>
  <c r="D41" i="97"/>
  <c r="B41" i="97"/>
  <c r="N40" i="97"/>
  <c r="M40" i="97"/>
  <c r="K40" i="97"/>
  <c r="J40" i="97"/>
  <c r="D40" i="97"/>
  <c r="D9" i="81" s="1"/>
  <c r="B40" i="97"/>
  <c r="B9" i="81" s="1"/>
  <c r="F39" i="97"/>
  <c r="I39" i="97" s="1"/>
  <c r="F38" i="97"/>
  <c r="I38" i="97" s="1"/>
  <c r="F37" i="97"/>
  <c r="H37" i="97" s="1"/>
  <c r="F36" i="97"/>
  <c r="I36" i="97" s="1"/>
  <c r="F35" i="97"/>
  <c r="H35" i="97" s="1"/>
  <c r="F34" i="97"/>
  <c r="I34" i="97" s="1"/>
  <c r="F33" i="97"/>
  <c r="I33" i="97" s="1"/>
  <c r="F32" i="97"/>
  <c r="I32" i="97" s="1"/>
  <c r="F31" i="97"/>
  <c r="I31" i="97" s="1"/>
  <c r="F30" i="97"/>
  <c r="I30" i="97" s="1"/>
  <c r="F29" i="97"/>
  <c r="H29" i="97" s="1"/>
  <c r="F28" i="97"/>
  <c r="I28" i="97" s="1"/>
  <c r="F27" i="97"/>
  <c r="H27" i="97" s="1"/>
  <c r="F26" i="97"/>
  <c r="I26" i="97" s="1"/>
  <c r="F25" i="97"/>
  <c r="I25" i="97" s="1"/>
  <c r="F24" i="97"/>
  <c r="I24" i="97" s="1"/>
  <c r="F23" i="97"/>
  <c r="I23" i="97" s="1"/>
  <c r="F22" i="97"/>
  <c r="I22" i="97" s="1"/>
  <c r="F21" i="97"/>
  <c r="H21" i="97" s="1"/>
  <c r="F20" i="97"/>
  <c r="I20" i="97" s="1"/>
  <c r="F19" i="97"/>
  <c r="H19" i="97" s="1"/>
  <c r="F18" i="97"/>
  <c r="I18" i="97" s="1"/>
  <c r="F17" i="97"/>
  <c r="I17" i="97" s="1"/>
  <c r="F16" i="97"/>
  <c r="I16" i="97" s="1"/>
  <c r="F15" i="97"/>
  <c r="I15" i="97" s="1"/>
  <c r="F14" i="97"/>
  <c r="I14" i="97" s="1"/>
  <c r="F13" i="97"/>
  <c r="H13" i="97" s="1"/>
  <c r="F12" i="97"/>
  <c r="I12" i="97" s="1"/>
  <c r="F11" i="97"/>
  <c r="H11" i="97" s="1"/>
  <c r="F10" i="97"/>
  <c r="I10" i="97" s="1"/>
  <c r="D44" i="96"/>
  <c r="B44" i="96"/>
  <c r="F42" i="96"/>
  <c r="L41" i="96"/>
  <c r="K41" i="96"/>
  <c r="J41" i="96"/>
  <c r="D41" i="96"/>
  <c r="B41" i="96"/>
  <c r="L40" i="96"/>
  <c r="K40" i="96"/>
  <c r="J40" i="96"/>
  <c r="D40" i="96"/>
  <c r="B40" i="96"/>
  <c r="N39" i="96"/>
  <c r="M39" i="96"/>
  <c r="K39" i="96"/>
  <c r="J39" i="96"/>
  <c r="H10" i="81" s="1"/>
  <c r="D39" i="96"/>
  <c r="D10" i="81" s="1"/>
  <c r="B39" i="96"/>
  <c r="B10" i="81" s="1"/>
  <c r="F38" i="96"/>
  <c r="H38" i="96" s="1"/>
  <c r="F37" i="96"/>
  <c r="H37" i="96" s="1"/>
  <c r="F36" i="96"/>
  <c r="H36" i="96" s="1"/>
  <c r="F35" i="96"/>
  <c r="H35" i="96" s="1"/>
  <c r="F34" i="96"/>
  <c r="I34" i="96" s="1"/>
  <c r="F33" i="96"/>
  <c r="I33" i="96" s="1"/>
  <c r="F32" i="96"/>
  <c r="H32" i="96" s="1"/>
  <c r="F31" i="96"/>
  <c r="I31" i="96" s="1"/>
  <c r="F30" i="96"/>
  <c r="I30" i="96" s="1"/>
  <c r="F29" i="96"/>
  <c r="I29" i="96" s="1"/>
  <c r="F28" i="96"/>
  <c r="I28" i="96" s="1"/>
  <c r="F27" i="96"/>
  <c r="H27" i="96" s="1"/>
  <c r="F26" i="96"/>
  <c r="I26" i="96" s="1"/>
  <c r="F25" i="96"/>
  <c r="I25" i="96" s="1"/>
  <c r="F24" i="96"/>
  <c r="I24" i="96" s="1"/>
  <c r="F23" i="96"/>
  <c r="H23" i="96" s="1"/>
  <c r="F22" i="96"/>
  <c r="I22" i="96" s="1"/>
  <c r="F21" i="96"/>
  <c r="H21" i="96" s="1"/>
  <c r="F20" i="96"/>
  <c r="I20" i="96" s="1"/>
  <c r="F19" i="96"/>
  <c r="H19" i="96" s="1"/>
  <c r="F18" i="96"/>
  <c r="I18" i="96" s="1"/>
  <c r="F17" i="96"/>
  <c r="I17" i="96" s="1"/>
  <c r="F16" i="96"/>
  <c r="H16" i="96" s="1"/>
  <c r="F15" i="96"/>
  <c r="I15" i="96" s="1"/>
  <c r="F14" i="96"/>
  <c r="I14" i="96" s="1"/>
  <c r="F13" i="96"/>
  <c r="H13" i="96" s="1"/>
  <c r="F12" i="96"/>
  <c r="H12" i="96" s="1"/>
  <c r="F11" i="96"/>
  <c r="H11" i="96" s="1"/>
  <c r="F10" i="96"/>
  <c r="I10" i="96" s="1"/>
  <c r="F9" i="96"/>
  <c r="D45" i="95"/>
  <c r="B45" i="95"/>
  <c r="F43" i="95"/>
  <c r="L42" i="95"/>
  <c r="K42" i="95"/>
  <c r="J42" i="95"/>
  <c r="D42" i="95"/>
  <c r="B42" i="95"/>
  <c r="L41" i="95"/>
  <c r="K41" i="95"/>
  <c r="J41" i="95"/>
  <c r="D41" i="95"/>
  <c r="B41" i="95"/>
  <c r="N40" i="95"/>
  <c r="M40" i="95"/>
  <c r="K40" i="95"/>
  <c r="J40" i="95"/>
  <c r="D40" i="95"/>
  <c r="B40" i="95"/>
  <c r="B11" i="81" s="1"/>
  <c r="F39" i="95"/>
  <c r="I39" i="95" s="1"/>
  <c r="F38" i="95"/>
  <c r="I38" i="95" s="1"/>
  <c r="F37" i="95"/>
  <c r="H37" i="95" s="1"/>
  <c r="F36" i="95"/>
  <c r="H36" i="95" s="1"/>
  <c r="F35" i="95"/>
  <c r="H35" i="95" s="1"/>
  <c r="F34" i="95"/>
  <c r="I34" i="95" s="1"/>
  <c r="F33" i="95"/>
  <c r="I33" i="95" s="1"/>
  <c r="F32" i="95"/>
  <c r="H32" i="95" s="1"/>
  <c r="F31" i="95"/>
  <c r="I31" i="95" s="1"/>
  <c r="F30" i="95"/>
  <c r="I30" i="95" s="1"/>
  <c r="F29" i="95"/>
  <c r="H29" i="95" s="1"/>
  <c r="F28" i="95"/>
  <c r="H28" i="95" s="1"/>
  <c r="F27" i="95"/>
  <c r="H27" i="95" s="1"/>
  <c r="F26" i="95"/>
  <c r="I26" i="95" s="1"/>
  <c r="F25" i="95"/>
  <c r="I25" i="95" s="1"/>
  <c r="F24" i="95"/>
  <c r="H24" i="95" s="1"/>
  <c r="F23" i="95"/>
  <c r="I23" i="95" s="1"/>
  <c r="F22" i="95"/>
  <c r="I22" i="95" s="1"/>
  <c r="F21" i="95"/>
  <c r="H21" i="95" s="1"/>
  <c r="F20" i="95"/>
  <c r="I20" i="95" s="1"/>
  <c r="F19" i="95"/>
  <c r="H19" i="95" s="1"/>
  <c r="F18" i="95"/>
  <c r="I18" i="95" s="1"/>
  <c r="F17" i="95"/>
  <c r="I17" i="95" s="1"/>
  <c r="F16" i="95"/>
  <c r="I16" i="95" s="1"/>
  <c r="F15" i="95"/>
  <c r="I15" i="95" s="1"/>
  <c r="F14" i="95"/>
  <c r="I14" i="95" s="1"/>
  <c r="F13" i="95"/>
  <c r="H13" i="95" s="1"/>
  <c r="F12" i="95"/>
  <c r="I12" i="95" s="1"/>
  <c r="F11" i="95"/>
  <c r="H11" i="95" s="1"/>
  <c r="F10" i="95"/>
  <c r="I10" i="95" s="1"/>
  <c r="F9" i="95"/>
  <c r="D44" i="94"/>
  <c r="B44" i="94"/>
  <c r="F42" i="94"/>
  <c r="L41" i="94"/>
  <c r="K41" i="94"/>
  <c r="J41" i="94"/>
  <c r="D41" i="94"/>
  <c r="B41" i="94"/>
  <c r="L40" i="94"/>
  <c r="K40" i="94"/>
  <c r="J40" i="94"/>
  <c r="D40" i="94"/>
  <c r="B40" i="94"/>
  <c r="N39" i="94"/>
  <c r="M39" i="94"/>
  <c r="K39" i="94"/>
  <c r="J39" i="94"/>
  <c r="H12" i="81" s="1"/>
  <c r="D39" i="94"/>
  <c r="D13" i="81" s="1"/>
  <c r="E13" i="81" s="1"/>
  <c r="B39" i="94"/>
  <c r="B13" i="81" s="1"/>
  <c r="C13" i="81" s="1"/>
  <c r="F38" i="94"/>
  <c r="H38" i="94" s="1"/>
  <c r="F37" i="94"/>
  <c r="I37" i="94" s="1"/>
  <c r="F36" i="94"/>
  <c r="I36" i="94" s="1"/>
  <c r="F35" i="94"/>
  <c r="H35" i="94" s="1"/>
  <c r="F34" i="94"/>
  <c r="I34" i="94" s="1"/>
  <c r="F33" i="94"/>
  <c r="H33" i="94" s="1"/>
  <c r="F32" i="94"/>
  <c r="I32" i="94" s="1"/>
  <c r="F31" i="94"/>
  <c r="I31" i="94" s="1"/>
  <c r="F30" i="94"/>
  <c r="I30" i="94" s="1"/>
  <c r="F29" i="94"/>
  <c r="I29" i="94" s="1"/>
  <c r="F28" i="94"/>
  <c r="H28" i="94" s="1"/>
  <c r="F27" i="94"/>
  <c r="H27" i="94" s="1"/>
  <c r="F26" i="94"/>
  <c r="I26" i="94" s="1"/>
  <c r="F25" i="94"/>
  <c r="H25" i="94" s="1"/>
  <c r="F24" i="94"/>
  <c r="I24" i="94" s="1"/>
  <c r="F23" i="94"/>
  <c r="I23" i="94" s="1"/>
  <c r="F22" i="94"/>
  <c r="I22" i="94" s="1"/>
  <c r="F21" i="94"/>
  <c r="I21" i="94" s="1"/>
  <c r="F20" i="94"/>
  <c r="I20" i="94" s="1"/>
  <c r="F19" i="94"/>
  <c r="H19" i="94" s="1"/>
  <c r="F18" i="94"/>
  <c r="I18" i="94" s="1"/>
  <c r="F17" i="94"/>
  <c r="I17" i="94" s="1"/>
  <c r="F16" i="94"/>
  <c r="I16" i="94" s="1"/>
  <c r="F15" i="94"/>
  <c r="H15" i="94" s="1"/>
  <c r="F14" i="94"/>
  <c r="I14" i="94" s="1"/>
  <c r="F13" i="94"/>
  <c r="I13" i="94" s="1"/>
  <c r="F12" i="94"/>
  <c r="I12" i="94" s="1"/>
  <c r="F11" i="94"/>
  <c r="H11" i="94" s="1"/>
  <c r="F10" i="94"/>
  <c r="I10" i="94" s="1"/>
  <c r="F9" i="94"/>
  <c r="D45" i="93"/>
  <c r="B45" i="93"/>
  <c r="F43" i="93"/>
  <c r="L42" i="93"/>
  <c r="K42" i="93"/>
  <c r="J42" i="93"/>
  <c r="D42" i="93"/>
  <c r="B42" i="93"/>
  <c r="L41" i="93"/>
  <c r="K41" i="93"/>
  <c r="J41" i="93"/>
  <c r="D41" i="93"/>
  <c r="B41" i="93"/>
  <c r="N40" i="93"/>
  <c r="M40" i="93"/>
  <c r="K40" i="93"/>
  <c r="J40" i="93"/>
  <c r="F39" i="93"/>
  <c r="H39" i="93" s="1"/>
  <c r="F38" i="93"/>
  <c r="I38" i="93" s="1"/>
  <c r="F37" i="93"/>
  <c r="H37" i="93" s="1"/>
  <c r="F36" i="93"/>
  <c r="I36" i="93" s="1"/>
  <c r="F35" i="93"/>
  <c r="H35" i="93" s="1"/>
  <c r="F34" i="93"/>
  <c r="I34" i="93" s="1"/>
  <c r="F33" i="93"/>
  <c r="I33" i="93" s="1"/>
  <c r="F32" i="93"/>
  <c r="I32" i="93" s="1"/>
  <c r="F31" i="93"/>
  <c r="H31" i="93" s="1"/>
  <c r="F30" i="93"/>
  <c r="I30" i="93" s="1"/>
  <c r="F29" i="93"/>
  <c r="H29" i="93" s="1"/>
  <c r="F28" i="93"/>
  <c r="I28" i="93" s="1"/>
  <c r="F27" i="93"/>
  <c r="H27" i="93" s="1"/>
  <c r="F26" i="93"/>
  <c r="I26" i="93" s="1"/>
  <c r="F25" i="93"/>
  <c r="I25" i="93" s="1"/>
  <c r="F24" i="93"/>
  <c r="H24" i="93" s="1"/>
  <c r="F23" i="93"/>
  <c r="H23" i="93" s="1"/>
  <c r="F22" i="93"/>
  <c r="I22" i="93" s="1"/>
  <c r="F21" i="93"/>
  <c r="H21" i="93" s="1"/>
  <c r="F20" i="93"/>
  <c r="H20" i="93" s="1"/>
  <c r="F19" i="93"/>
  <c r="H19" i="93" s="1"/>
  <c r="F18" i="93"/>
  <c r="I18" i="93" s="1"/>
  <c r="F17" i="93"/>
  <c r="I17" i="93" s="1"/>
  <c r="F16" i="93"/>
  <c r="H16" i="93" s="1"/>
  <c r="F15" i="93"/>
  <c r="I15" i="93" s="1"/>
  <c r="F14" i="93"/>
  <c r="I14" i="93" s="1"/>
  <c r="F13" i="93"/>
  <c r="H13" i="93" s="1"/>
  <c r="F12" i="93"/>
  <c r="H12" i="93" s="1"/>
  <c r="F11" i="93"/>
  <c r="H11" i="93" s="1"/>
  <c r="F10" i="93"/>
  <c r="I10" i="93" s="1"/>
  <c r="F9" i="93"/>
  <c r="D45" i="92"/>
  <c r="B45" i="92"/>
  <c r="F43" i="92"/>
  <c r="L42" i="92"/>
  <c r="K42" i="92"/>
  <c r="J42" i="92"/>
  <c r="D42" i="92"/>
  <c r="B42" i="92"/>
  <c r="L41" i="92"/>
  <c r="K41" i="92"/>
  <c r="J41" i="92"/>
  <c r="D41" i="92"/>
  <c r="B41" i="92"/>
  <c r="N40" i="92"/>
  <c r="M40" i="92"/>
  <c r="K40" i="92"/>
  <c r="J40" i="92"/>
  <c r="D40" i="92"/>
  <c r="D14" i="81" s="1"/>
  <c r="B40" i="92"/>
  <c r="F39" i="92"/>
  <c r="I39" i="92" s="1"/>
  <c r="I38" i="92"/>
  <c r="F37" i="92"/>
  <c r="H37" i="92" s="1"/>
  <c r="F36" i="92"/>
  <c r="H36" i="92" s="1"/>
  <c r="F35" i="92"/>
  <c r="H35" i="92" s="1"/>
  <c r="F34" i="92"/>
  <c r="I34" i="92" s="1"/>
  <c r="F33" i="92"/>
  <c r="I33" i="92" s="1"/>
  <c r="F32" i="92"/>
  <c r="H32" i="92" s="1"/>
  <c r="F31" i="92"/>
  <c r="I31" i="92" s="1"/>
  <c r="F30" i="92"/>
  <c r="I30" i="92" s="1"/>
  <c r="F29" i="92"/>
  <c r="H29" i="92" s="1"/>
  <c r="F28" i="92"/>
  <c r="H28" i="92" s="1"/>
  <c r="F27" i="92"/>
  <c r="H27" i="92" s="1"/>
  <c r="F26" i="92"/>
  <c r="I26" i="92" s="1"/>
  <c r="F25" i="92"/>
  <c r="I25" i="92" s="1"/>
  <c r="F24" i="92"/>
  <c r="H24" i="92" s="1"/>
  <c r="F23" i="92"/>
  <c r="I23" i="92" s="1"/>
  <c r="F22" i="92"/>
  <c r="I22" i="92" s="1"/>
  <c r="F21" i="92"/>
  <c r="H21" i="92" s="1"/>
  <c r="F20" i="92"/>
  <c r="H20" i="92" s="1"/>
  <c r="F19" i="92"/>
  <c r="H19" i="92" s="1"/>
  <c r="F18" i="92"/>
  <c r="I18" i="92" s="1"/>
  <c r="F17" i="92"/>
  <c r="I17" i="92" s="1"/>
  <c r="F16" i="92"/>
  <c r="I16" i="92" s="1"/>
  <c r="F15" i="92"/>
  <c r="I15" i="92" s="1"/>
  <c r="F14" i="92"/>
  <c r="I14" i="92" s="1"/>
  <c r="F13" i="92"/>
  <c r="H13" i="92" s="1"/>
  <c r="F12" i="92"/>
  <c r="I12" i="92" s="1"/>
  <c r="F11" i="92"/>
  <c r="H11" i="92" s="1"/>
  <c r="F10" i="92"/>
  <c r="I10" i="92" s="1"/>
  <c r="F9" i="92"/>
  <c r="D44" i="91"/>
  <c r="B44" i="91"/>
  <c r="F42" i="91"/>
  <c r="L41" i="91"/>
  <c r="K41" i="91"/>
  <c r="J41" i="91"/>
  <c r="D41" i="91"/>
  <c r="B41" i="91"/>
  <c r="L40" i="91"/>
  <c r="K40" i="91"/>
  <c r="J40" i="91"/>
  <c r="D40" i="91"/>
  <c r="B40" i="91"/>
  <c r="N39" i="91"/>
  <c r="M39" i="91"/>
  <c r="K39" i="91"/>
  <c r="J39" i="91"/>
  <c r="D39" i="91"/>
  <c r="B39" i="91"/>
  <c r="B15" i="81" s="1"/>
  <c r="F38" i="91"/>
  <c r="I38" i="91" s="1"/>
  <c r="F37" i="91"/>
  <c r="H37" i="91" s="1"/>
  <c r="F36" i="91"/>
  <c r="I36" i="91" s="1"/>
  <c r="H35" i="91"/>
  <c r="F34" i="91"/>
  <c r="I34" i="91" s="1"/>
  <c r="F33" i="91"/>
  <c r="I33" i="91" s="1"/>
  <c r="F32" i="91"/>
  <c r="I32" i="91" s="1"/>
  <c r="F31" i="91"/>
  <c r="I31" i="91" s="1"/>
  <c r="F30" i="91"/>
  <c r="I30" i="91" s="1"/>
  <c r="F29" i="91"/>
  <c r="H29" i="91" s="1"/>
  <c r="F28" i="91"/>
  <c r="I28" i="91" s="1"/>
  <c r="F27" i="91"/>
  <c r="H27" i="91" s="1"/>
  <c r="F26" i="91"/>
  <c r="I26" i="91" s="1"/>
  <c r="F25" i="91"/>
  <c r="I25" i="91" s="1"/>
  <c r="F24" i="91"/>
  <c r="H24" i="91" s="1"/>
  <c r="F23" i="91"/>
  <c r="I23" i="91" s="1"/>
  <c r="F22" i="91"/>
  <c r="I22" i="91" s="1"/>
  <c r="F21" i="91"/>
  <c r="H21" i="91" s="1"/>
  <c r="F20" i="91"/>
  <c r="I20" i="91" s="1"/>
  <c r="F19" i="91"/>
  <c r="H19" i="91" s="1"/>
  <c r="F18" i="91"/>
  <c r="I18" i="91" s="1"/>
  <c r="F17" i="91"/>
  <c r="I17" i="91" s="1"/>
  <c r="F16" i="91"/>
  <c r="I16" i="91" s="1"/>
  <c r="F15" i="91"/>
  <c r="I15" i="91" s="1"/>
  <c r="H14" i="91"/>
  <c r="H13" i="91"/>
  <c r="F12" i="91"/>
  <c r="I12" i="91" s="1"/>
  <c r="F11" i="91"/>
  <c r="H11" i="91" s="1"/>
  <c r="F10" i="91"/>
  <c r="I10" i="91" s="1"/>
  <c r="F9" i="91"/>
  <c r="B22" i="81" l="1"/>
  <c r="F39" i="91"/>
  <c r="F43" i="91" s="1"/>
  <c r="F40" i="92"/>
  <c r="F44" i="92" s="1"/>
  <c r="F40" i="93"/>
  <c r="F13" i="81" s="1"/>
  <c r="F39" i="94"/>
  <c r="F43" i="94" s="1"/>
  <c r="I37" i="95"/>
  <c r="I33" i="94"/>
  <c r="F40" i="95"/>
  <c r="F11" i="81" s="1"/>
  <c r="H22" i="96"/>
  <c r="F39" i="96"/>
  <c r="F10" i="81" s="1"/>
  <c r="I29" i="93"/>
  <c r="H12" i="95"/>
  <c r="H31" i="96"/>
  <c r="I21" i="91"/>
  <c r="H28" i="91"/>
  <c r="H18" i="94"/>
  <c r="J43" i="96"/>
  <c r="H33" i="93"/>
  <c r="H16" i="99"/>
  <c r="H38" i="97"/>
  <c r="I13" i="92"/>
  <c r="H26" i="93"/>
  <c r="H34" i="93"/>
  <c r="I13" i="95"/>
  <c r="I12" i="96"/>
  <c r="H18" i="96"/>
  <c r="H12" i="91"/>
  <c r="I27" i="97"/>
  <c r="I29" i="91"/>
  <c r="H14" i="92"/>
  <c r="I19" i="92"/>
  <c r="I9" i="94"/>
  <c r="I38" i="96"/>
  <c r="I37" i="91"/>
  <c r="I36" i="92"/>
  <c r="H28" i="93"/>
  <c r="H32" i="93"/>
  <c r="H17" i="94"/>
  <c r="I25" i="94"/>
  <c r="H24" i="96"/>
  <c r="H20" i="91"/>
  <c r="I32" i="92"/>
  <c r="I16" i="93"/>
  <c r="I23" i="93"/>
  <c r="I36" i="95"/>
  <c r="H12" i="92"/>
  <c r="H16" i="92"/>
  <c r="I28" i="92"/>
  <c r="I37" i="92"/>
  <c r="H23" i="94"/>
  <c r="H32" i="94"/>
  <c r="H16" i="95"/>
  <c r="H22" i="95"/>
  <c r="H30" i="92"/>
  <c r="I35" i="92"/>
  <c r="H24" i="94"/>
  <c r="I27" i="96"/>
  <c r="I31" i="93"/>
  <c r="H20" i="94"/>
  <c r="I23" i="96"/>
  <c r="H31" i="94"/>
  <c r="H14" i="95"/>
  <c r="I13" i="96"/>
  <c r="H28" i="96"/>
  <c r="H20" i="96"/>
  <c r="I13" i="91"/>
  <c r="I37" i="97"/>
  <c r="H20" i="99"/>
  <c r="H22" i="97"/>
  <c r="I21" i="97"/>
  <c r="H16" i="97"/>
  <c r="H12" i="97"/>
  <c r="I24" i="91"/>
  <c r="I24" i="92"/>
  <c r="I24" i="93"/>
  <c r="I15" i="94"/>
  <c r="I16" i="96"/>
  <c r="D43" i="91"/>
  <c r="D15" i="81"/>
  <c r="B43" i="91"/>
  <c r="I29" i="92"/>
  <c r="H17" i="93"/>
  <c r="H36" i="93"/>
  <c r="H20" i="95"/>
  <c r="H14" i="97"/>
  <c r="H36" i="97"/>
  <c r="H16" i="91"/>
  <c r="H36" i="91"/>
  <c r="J43" i="91"/>
  <c r="H15" i="81"/>
  <c r="I21" i="92"/>
  <c r="H38" i="92"/>
  <c r="I9" i="93"/>
  <c r="I13" i="93"/>
  <c r="I21" i="93"/>
  <c r="H25" i="93"/>
  <c r="J44" i="93"/>
  <c r="H13" i="81"/>
  <c r="H12" i="94"/>
  <c r="H16" i="94"/>
  <c r="I38" i="94"/>
  <c r="I24" i="95"/>
  <c r="I29" i="95"/>
  <c r="H38" i="95"/>
  <c r="H10" i="96"/>
  <c r="H14" i="96"/>
  <c r="I32" i="96"/>
  <c r="I36" i="96"/>
  <c r="B43" i="96"/>
  <c r="I11" i="97"/>
  <c r="H28" i="97"/>
  <c r="H32" i="97"/>
  <c r="D44" i="97"/>
  <c r="I12" i="93"/>
  <c r="B44" i="97"/>
  <c r="K43" i="91"/>
  <c r="J15" i="81"/>
  <c r="K44" i="93"/>
  <c r="J13" i="81"/>
  <c r="B43" i="94"/>
  <c r="B12" i="81"/>
  <c r="D43" i="96"/>
  <c r="H20" i="97"/>
  <c r="H24" i="97"/>
  <c r="K43" i="94"/>
  <c r="J12" i="81"/>
  <c r="I20" i="92"/>
  <c r="I20" i="93"/>
  <c r="B44" i="93"/>
  <c r="H26" i="94"/>
  <c r="H34" i="94"/>
  <c r="I19" i="97"/>
  <c r="H32" i="91"/>
  <c r="H22" i="92"/>
  <c r="I27" i="92"/>
  <c r="B44" i="92"/>
  <c r="B14" i="81"/>
  <c r="B23" i="81" s="1"/>
  <c r="H10" i="93"/>
  <c r="H18" i="93"/>
  <c r="I37" i="93"/>
  <c r="H9" i="94"/>
  <c r="I28" i="94"/>
  <c r="H36" i="94"/>
  <c r="D43" i="94"/>
  <c r="D12" i="81"/>
  <c r="J43" i="94"/>
  <c r="I21" i="95"/>
  <c r="H30" i="95"/>
  <c r="H15" i="96"/>
  <c r="H26" i="96"/>
  <c r="H30" i="96"/>
  <c r="I37" i="96"/>
  <c r="K43" i="96"/>
  <c r="J10" i="81"/>
  <c r="H23" i="99"/>
  <c r="I28" i="95"/>
  <c r="I32" i="95"/>
  <c r="H9" i="93"/>
  <c r="D44" i="93"/>
  <c r="I21" i="96"/>
  <c r="D44" i="92"/>
  <c r="D44" i="95"/>
  <c r="D11" i="81"/>
  <c r="D22" i="81" s="1"/>
  <c r="B44" i="95"/>
  <c r="H34" i="96"/>
  <c r="I29" i="97"/>
  <c r="H31" i="99"/>
  <c r="J44" i="92"/>
  <c r="H14" i="81"/>
  <c r="J44" i="95"/>
  <c r="H11" i="81"/>
  <c r="K44" i="92"/>
  <c r="J14" i="81"/>
  <c r="I39" i="93"/>
  <c r="H10" i="94"/>
  <c r="K44" i="95"/>
  <c r="J11" i="81"/>
  <c r="I35" i="96"/>
  <c r="F40" i="97"/>
  <c r="F9" i="81" s="1"/>
  <c r="I13" i="97"/>
  <c r="H30" i="97"/>
  <c r="I35" i="97"/>
  <c r="J44" i="97"/>
  <c r="H9" i="81"/>
  <c r="K44" i="97"/>
  <c r="J9" i="81"/>
  <c r="H24" i="98"/>
  <c r="I35" i="98"/>
  <c r="H16" i="98"/>
  <c r="I32" i="98"/>
  <c r="H30" i="98"/>
  <c r="I29" i="98"/>
  <c r="H28" i="98"/>
  <c r="I27" i="98"/>
  <c r="H23" i="98"/>
  <c r="H22" i="98"/>
  <c r="I21" i="98"/>
  <c r="I20" i="98"/>
  <c r="I19" i="98"/>
  <c r="H15" i="98"/>
  <c r="H14" i="98"/>
  <c r="I13" i="98"/>
  <c r="I12" i="98"/>
  <c r="F37" i="98"/>
  <c r="F41" i="98" s="1"/>
  <c r="D41" i="98"/>
  <c r="B41" i="98"/>
  <c r="J41" i="98"/>
  <c r="H8" i="81"/>
  <c r="K41" i="98"/>
  <c r="J8" i="81"/>
  <c r="I39" i="99"/>
  <c r="H38" i="99"/>
  <c r="I37" i="99"/>
  <c r="I36" i="99"/>
  <c r="I35" i="99"/>
  <c r="H34" i="99"/>
  <c r="H32" i="99"/>
  <c r="H30" i="99"/>
  <c r="I29" i="99"/>
  <c r="I28" i="99"/>
  <c r="I27" i="99"/>
  <c r="H26" i="99"/>
  <c r="I24" i="99"/>
  <c r="H22" i="99"/>
  <c r="I19" i="99"/>
  <c r="H18" i="99"/>
  <c r="I15" i="99"/>
  <c r="H14" i="99"/>
  <c r="I12" i="99"/>
  <c r="F40" i="99"/>
  <c r="F7" i="81" s="1"/>
  <c r="I11" i="99"/>
  <c r="H10" i="99"/>
  <c r="K44" i="99"/>
  <c r="J7" i="81"/>
  <c r="J44" i="99"/>
  <c r="H7" i="81"/>
  <c r="D44" i="99"/>
  <c r="B44" i="99"/>
  <c r="B7" i="81"/>
  <c r="H9" i="99"/>
  <c r="H17" i="99"/>
  <c r="H25" i="99"/>
  <c r="H33" i="99"/>
  <c r="F42" i="99"/>
  <c r="I9" i="99"/>
  <c r="F41" i="99"/>
  <c r="H13" i="99"/>
  <c r="H21" i="99"/>
  <c r="H9" i="98"/>
  <c r="H17" i="98"/>
  <c r="H25" i="98"/>
  <c r="H33" i="98"/>
  <c r="I11" i="98"/>
  <c r="F39" i="98"/>
  <c r="I9" i="98"/>
  <c r="H31" i="98"/>
  <c r="F38" i="98"/>
  <c r="H10" i="98"/>
  <c r="H18" i="98"/>
  <c r="H26" i="98"/>
  <c r="H34" i="98"/>
  <c r="F41" i="97"/>
  <c r="F42" i="97"/>
  <c r="H9" i="97"/>
  <c r="H17" i="97"/>
  <c r="H25" i="97"/>
  <c r="H33" i="97"/>
  <c r="H15" i="97"/>
  <c r="H23" i="97"/>
  <c r="H31" i="97"/>
  <c r="H39" i="97"/>
  <c r="I9" i="97"/>
  <c r="H10" i="97"/>
  <c r="H18" i="97"/>
  <c r="H26" i="97"/>
  <c r="H34" i="97"/>
  <c r="I19" i="96"/>
  <c r="H9" i="96"/>
  <c r="H17" i="96"/>
  <c r="H25" i="96"/>
  <c r="H33" i="96"/>
  <c r="F41" i="96"/>
  <c r="I9" i="96"/>
  <c r="I11" i="96"/>
  <c r="F40" i="96"/>
  <c r="H29" i="96"/>
  <c r="I27" i="95"/>
  <c r="I35" i="95"/>
  <c r="F41" i="95"/>
  <c r="F42" i="95"/>
  <c r="H9" i="95"/>
  <c r="H17" i="95"/>
  <c r="H25" i="95"/>
  <c r="H33" i="95"/>
  <c r="I11" i="95"/>
  <c r="I9" i="95"/>
  <c r="I19" i="95"/>
  <c r="H15" i="95"/>
  <c r="H23" i="95"/>
  <c r="H31" i="95"/>
  <c r="H39" i="95"/>
  <c r="H10" i="95"/>
  <c r="H18" i="95"/>
  <c r="H26" i="95"/>
  <c r="H34" i="95"/>
  <c r="I11" i="94"/>
  <c r="H14" i="94"/>
  <c r="I19" i="94"/>
  <c r="H22" i="94"/>
  <c r="I27" i="94"/>
  <c r="H30" i="94"/>
  <c r="I35" i="94"/>
  <c r="F40" i="94"/>
  <c r="F41" i="94"/>
  <c r="H13" i="94"/>
  <c r="H21" i="94"/>
  <c r="H29" i="94"/>
  <c r="H37" i="94"/>
  <c r="I11" i="93"/>
  <c r="H14" i="93"/>
  <c r="I19" i="93"/>
  <c r="H22" i="93"/>
  <c r="I27" i="93"/>
  <c r="H30" i="93"/>
  <c r="I35" i="93"/>
  <c r="H38" i="93"/>
  <c r="F41" i="93"/>
  <c r="F42" i="93"/>
  <c r="H15" i="93"/>
  <c r="H9" i="92"/>
  <c r="H17" i="92"/>
  <c r="H25" i="92"/>
  <c r="H33" i="92"/>
  <c r="F41" i="92"/>
  <c r="H15" i="92"/>
  <c r="H23" i="92"/>
  <c r="H31" i="92"/>
  <c r="H39" i="92"/>
  <c r="H10" i="92"/>
  <c r="H18" i="92"/>
  <c r="H26" i="92"/>
  <c r="H34" i="92"/>
  <c r="I11" i="92"/>
  <c r="F42" i="92"/>
  <c r="I9" i="92"/>
  <c r="I19" i="91"/>
  <c r="H22" i="91"/>
  <c r="I27" i="91"/>
  <c r="H30" i="91"/>
  <c r="I35" i="91"/>
  <c r="F40" i="91"/>
  <c r="F41" i="91"/>
  <c r="H9" i="91"/>
  <c r="I14" i="91"/>
  <c r="H17" i="91"/>
  <c r="H25" i="91"/>
  <c r="H33" i="91"/>
  <c r="I11" i="91"/>
  <c r="I9" i="91"/>
  <c r="H23" i="91"/>
  <c r="H31" i="91"/>
  <c r="H38" i="91"/>
  <c r="H15" i="91"/>
  <c r="H10" i="91"/>
  <c r="H18" i="91"/>
  <c r="H26" i="91"/>
  <c r="H34" i="91"/>
  <c r="K40" i="90"/>
  <c r="J18" i="81" s="1"/>
  <c r="J40" i="90"/>
  <c r="H18" i="81" s="1"/>
  <c r="K39" i="89"/>
  <c r="J39" i="89"/>
  <c r="J40" i="88"/>
  <c r="J41" i="88"/>
  <c r="J42" i="88"/>
  <c r="K40" i="88"/>
  <c r="J16" i="81" s="1"/>
  <c r="H21" i="81" l="1"/>
  <c r="J21" i="81"/>
  <c r="F44" i="93"/>
  <c r="F44" i="99"/>
  <c r="J22" i="81"/>
  <c r="F44" i="95"/>
  <c r="D23" i="81"/>
  <c r="H23" i="81"/>
  <c r="J23" i="81"/>
  <c r="H22" i="81"/>
  <c r="F22" i="81"/>
  <c r="F15" i="81"/>
  <c r="F14" i="81"/>
  <c r="H40" i="93"/>
  <c r="L13" i="81" s="1"/>
  <c r="I40" i="93"/>
  <c r="I44" i="93" s="1"/>
  <c r="H39" i="94"/>
  <c r="H43" i="94" s="1"/>
  <c r="I39" i="94"/>
  <c r="I43" i="94" s="1"/>
  <c r="F12" i="81"/>
  <c r="F43" i="96"/>
  <c r="I41" i="93"/>
  <c r="I40" i="94"/>
  <c r="I42" i="93"/>
  <c r="H41" i="94"/>
  <c r="I41" i="94"/>
  <c r="F44" i="97"/>
  <c r="H42" i="93"/>
  <c r="H40" i="94"/>
  <c r="J44" i="88"/>
  <c r="H16" i="81"/>
  <c r="J44" i="90"/>
  <c r="J43" i="89"/>
  <c r="H17" i="81"/>
  <c r="K43" i="89"/>
  <c r="J17" i="81"/>
  <c r="K44" i="90"/>
  <c r="H41" i="93"/>
  <c r="F8" i="81"/>
  <c r="I42" i="99"/>
  <c r="I41" i="99"/>
  <c r="I40" i="99"/>
  <c r="H40" i="99"/>
  <c r="H42" i="99"/>
  <c r="H41" i="99"/>
  <c r="H37" i="98"/>
  <c r="H39" i="98"/>
  <c r="H38" i="98"/>
  <c r="I39" i="98"/>
  <c r="I38" i="98"/>
  <c r="I37" i="98"/>
  <c r="I42" i="97"/>
  <c r="I41" i="97"/>
  <c r="I40" i="97"/>
  <c r="H42" i="97"/>
  <c r="H41" i="97"/>
  <c r="H40" i="97"/>
  <c r="H39" i="96"/>
  <c r="H41" i="96"/>
  <c r="H40" i="96"/>
  <c r="I41" i="96"/>
  <c r="I40" i="96"/>
  <c r="I39" i="96"/>
  <c r="H42" i="95"/>
  <c r="H41" i="95"/>
  <c r="H40" i="95"/>
  <c r="I42" i="95"/>
  <c r="I41" i="95"/>
  <c r="I40" i="95"/>
  <c r="I42" i="92"/>
  <c r="I41" i="92"/>
  <c r="I40" i="92"/>
  <c r="H42" i="92"/>
  <c r="H41" i="92"/>
  <c r="H40" i="92"/>
  <c r="H41" i="91"/>
  <c r="H40" i="91"/>
  <c r="H39" i="91"/>
  <c r="I41" i="91"/>
  <c r="I40" i="91"/>
  <c r="I39" i="91"/>
  <c r="K44" i="88"/>
  <c r="D45" i="90"/>
  <c r="B45" i="90"/>
  <c r="F43" i="90"/>
  <c r="L42" i="90"/>
  <c r="K42" i="90"/>
  <c r="J42" i="90"/>
  <c r="D42" i="90"/>
  <c r="B42" i="90"/>
  <c r="L41" i="90"/>
  <c r="K41" i="90"/>
  <c r="J41" i="90"/>
  <c r="D41" i="90"/>
  <c r="B41" i="90"/>
  <c r="N40" i="90"/>
  <c r="M40" i="90"/>
  <c r="D40" i="90"/>
  <c r="D18" i="81" s="1"/>
  <c r="B40" i="90"/>
  <c r="B18" i="81" s="1"/>
  <c r="F39" i="90"/>
  <c r="H39" i="90" s="1"/>
  <c r="F38" i="90"/>
  <c r="H38" i="90" s="1"/>
  <c r="F37" i="90"/>
  <c r="I37" i="90" s="1"/>
  <c r="F36" i="90"/>
  <c r="I36" i="90" s="1"/>
  <c r="F35" i="90"/>
  <c r="I35" i="90" s="1"/>
  <c r="F34" i="90"/>
  <c r="H34" i="90" s="1"/>
  <c r="F33" i="90"/>
  <c r="H33" i="90" s="1"/>
  <c r="F32" i="90"/>
  <c r="I32" i="90" s="1"/>
  <c r="F31" i="90"/>
  <c r="H31" i="90" s="1"/>
  <c r="H30" i="90"/>
  <c r="F29" i="90"/>
  <c r="I29" i="90" s="1"/>
  <c r="F28" i="90"/>
  <c r="I28" i="90" s="1"/>
  <c r="F27" i="90"/>
  <c r="I27" i="90" s="1"/>
  <c r="I26" i="90"/>
  <c r="H25" i="90"/>
  <c r="F24" i="90"/>
  <c r="I24" i="90" s="1"/>
  <c r="F23" i="90"/>
  <c r="H23" i="90" s="1"/>
  <c r="F22" i="90"/>
  <c r="I22" i="90" s="1"/>
  <c r="F21" i="90"/>
  <c r="I21" i="90" s="1"/>
  <c r="F20" i="90"/>
  <c r="I20" i="90" s="1"/>
  <c r="F19" i="90"/>
  <c r="I19" i="90" s="1"/>
  <c r="F18" i="90"/>
  <c r="I18" i="90" s="1"/>
  <c r="F17" i="90"/>
  <c r="I17" i="90" s="1"/>
  <c r="F16" i="90"/>
  <c r="I16" i="90" s="1"/>
  <c r="F15" i="90"/>
  <c r="H15" i="90" s="1"/>
  <c r="F14" i="90"/>
  <c r="H14" i="90" s="1"/>
  <c r="F13" i="90"/>
  <c r="I13" i="90" s="1"/>
  <c r="F12" i="90"/>
  <c r="I12" i="90" s="1"/>
  <c r="F11" i="90"/>
  <c r="H11" i="90" s="1"/>
  <c r="F10" i="90"/>
  <c r="H10" i="90" s="1"/>
  <c r="F9" i="90"/>
  <c r="D44" i="89"/>
  <c r="B44" i="89"/>
  <c r="F42" i="89"/>
  <c r="L41" i="89"/>
  <c r="K41" i="89"/>
  <c r="J41" i="89"/>
  <c r="D41" i="89"/>
  <c r="B41" i="89"/>
  <c r="L40" i="89"/>
  <c r="K40" i="89"/>
  <c r="J40" i="89"/>
  <c r="D40" i="89"/>
  <c r="B40" i="89"/>
  <c r="N39" i="89"/>
  <c r="M39" i="89"/>
  <c r="D39" i="89"/>
  <c r="B39" i="89"/>
  <c r="F38" i="89"/>
  <c r="H38" i="89" s="1"/>
  <c r="F37" i="89"/>
  <c r="H37" i="89" s="1"/>
  <c r="F36" i="89"/>
  <c r="I36" i="89" s="1"/>
  <c r="F35" i="89"/>
  <c r="H35" i="89" s="1"/>
  <c r="F34" i="89"/>
  <c r="I34" i="89" s="1"/>
  <c r="F33" i="89"/>
  <c r="I33" i="89" s="1"/>
  <c r="F32" i="89"/>
  <c r="I32" i="89" s="1"/>
  <c r="F31" i="89"/>
  <c r="I31" i="89" s="1"/>
  <c r="F30" i="89"/>
  <c r="H30" i="89" s="1"/>
  <c r="F29" i="89"/>
  <c r="H29" i="89" s="1"/>
  <c r="F28" i="89"/>
  <c r="H28" i="89" s="1"/>
  <c r="F27" i="89"/>
  <c r="I27" i="89" s="1"/>
  <c r="F26" i="89"/>
  <c r="I26" i="89" s="1"/>
  <c r="F25" i="89"/>
  <c r="I25" i="89" s="1"/>
  <c r="F24" i="89"/>
  <c r="H24" i="89" s="1"/>
  <c r="F23" i="89"/>
  <c r="I23" i="89" s="1"/>
  <c r="F22" i="89"/>
  <c r="H22" i="89" s="1"/>
  <c r="F21" i="89"/>
  <c r="H21" i="89" s="1"/>
  <c r="F20" i="89"/>
  <c r="I20" i="89" s="1"/>
  <c r="F19" i="89"/>
  <c r="H19" i="89" s="1"/>
  <c r="F18" i="89"/>
  <c r="I18" i="89" s="1"/>
  <c r="F17" i="89"/>
  <c r="I17" i="89" s="1"/>
  <c r="F16" i="89"/>
  <c r="I16" i="89" s="1"/>
  <c r="F15" i="89"/>
  <c r="I15" i="89" s="1"/>
  <c r="F14" i="89"/>
  <c r="H14" i="89" s="1"/>
  <c r="F13" i="89"/>
  <c r="H13" i="89" s="1"/>
  <c r="F12" i="89"/>
  <c r="H12" i="89" s="1"/>
  <c r="F11" i="89"/>
  <c r="H11" i="89" s="1"/>
  <c r="F10" i="89"/>
  <c r="I10" i="89" s="1"/>
  <c r="F9" i="89"/>
  <c r="N40" i="88"/>
  <c r="M40" i="88"/>
  <c r="D45" i="88"/>
  <c r="B45" i="88"/>
  <c r="F43" i="88"/>
  <c r="L42" i="88"/>
  <c r="K42" i="88"/>
  <c r="D42" i="88"/>
  <c r="B42" i="88"/>
  <c r="L41" i="88"/>
  <c r="K41" i="88"/>
  <c r="D41" i="88"/>
  <c r="B41" i="88"/>
  <c r="D40" i="88"/>
  <c r="B40" i="88"/>
  <c r="H39" i="88"/>
  <c r="F38" i="88"/>
  <c r="I38" i="88" s="1"/>
  <c r="F37" i="88"/>
  <c r="I37" i="88" s="1"/>
  <c r="F36" i="88"/>
  <c r="I36" i="88" s="1"/>
  <c r="F35" i="88"/>
  <c r="I35" i="88" s="1"/>
  <c r="F34" i="88"/>
  <c r="I34" i="88" s="1"/>
  <c r="F33" i="88"/>
  <c r="H33" i="88" s="1"/>
  <c r="F32" i="88"/>
  <c r="H32" i="88" s="1"/>
  <c r="F31" i="88"/>
  <c r="H31" i="88" s="1"/>
  <c r="F30" i="88"/>
  <c r="H30" i="88" s="1"/>
  <c r="F29" i="88"/>
  <c r="H29" i="88" s="1"/>
  <c r="F28" i="88"/>
  <c r="I28" i="88" s="1"/>
  <c r="F27" i="88"/>
  <c r="I27" i="88" s="1"/>
  <c r="F26" i="88"/>
  <c r="I26" i="88" s="1"/>
  <c r="F25" i="88"/>
  <c r="I25" i="88" s="1"/>
  <c r="F24" i="88"/>
  <c r="H24" i="88" s="1"/>
  <c r="F23" i="88"/>
  <c r="H23" i="88" s="1"/>
  <c r="F22" i="88"/>
  <c r="H22" i="88" s="1"/>
  <c r="F21" i="88"/>
  <c r="I21" i="88" s="1"/>
  <c r="F20" i="88"/>
  <c r="I20" i="88" s="1"/>
  <c r="F19" i="88"/>
  <c r="I19" i="88" s="1"/>
  <c r="F18" i="88"/>
  <c r="I18" i="88" s="1"/>
  <c r="F17" i="88"/>
  <c r="H17" i="88" s="1"/>
  <c r="F16" i="88"/>
  <c r="I16" i="88" s="1"/>
  <c r="F15" i="88"/>
  <c r="H15" i="88" s="1"/>
  <c r="F14" i="88"/>
  <c r="H14" i="88" s="1"/>
  <c r="F13" i="88"/>
  <c r="I13" i="88" s="1"/>
  <c r="F12" i="88"/>
  <c r="I12" i="88" s="1"/>
  <c r="F11" i="88"/>
  <c r="I11" i="88" s="1"/>
  <c r="F10" i="88"/>
  <c r="I10" i="88" s="1"/>
  <c r="F9" i="88"/>
  <c r="F23" i="81" l="1"/>
  <c r="F40" i="90"/>
  <c r="F44" i="90" s="1"/>
  <c r="F39" i="89"/>
  <c r="F17" i="81" s="1"/>
  <c r="N13" i="81"/>
  <c r="H44" i="93"/>
  <c r="N12" i="81"/>
  <c r="L12" i="81"/>
  <c r="I28" i="89"/>
  <c r="I11" i="90"/>
  <c r="I34" i="90"/>
  <c r="H20" i="89"/>
  <c r="I43" i="96"/>
  <c r="N10" i="81"/>
  <c r="H32" i="89"/>
  <c r="H26" i="90"/>
  <c r="I39" i="90"/>
  <c r="B44" i="90"/>
  <c r="H43" i="91"/>
  <c r="L15" i="81"/>
  <c r="B43" i="89"/>
  <c r="B17" i="81"/>
  <c r="D44" i="90"/>
  <c r="I44" i="95"/>
  <c r="N11" i="81"/>
  <c r="B44" i="88"/>
  <c r="B16" i="81"/>
  <c r="H44" i="92"/>
  <c r="L14" i="81"/>
  <c r="D43" i="89"/>
  <c r="D17" i="81"/>
  <c r="D44" i="88"/>
  <c r="D16" i="81"/>
  <c r="I24" i="89"/>
  <c r="I29" i="89"/>
  <c r="H16" i="90"/>
  <c r="H44" i="95"/>
  <c r="L11" i="81"/>
  <c r="H43" i="96"/>
  <c r="L10" i="81"/>
  <c r="I44" i="92"/>
  <c r="N14" i="81"/>
  <c r="I43" i="91"/>
  <c r="N15" i="81"/>
  <c r="H44" i="97"/>
  <c r="L9" i="81"/>
  <c r="I44" i="97"/>
  <c r="N9" i="81"/>
  <c r="H41" i="98"/>
  <c r="L8" i="81"/>
  <c r="I41" i="98"/>
  <c r="N8" i="81"/>
  <c r="H44" i="99"/>
  <c r="L7" i="81"/>
  <c r="I44" i="99"/>
  <c r="N7" i="81"/>
  <c r="I31" i="90"/>
  <c r="H18" i="90"/>
  <c r="I23" i="90"/>
  <c r="H35" i="90"/>
  <c r="I10" i="90"/>
  <c r="I15" i="90"/>
  <c r="H27" i="90"/>
  <c r="H32" i="90"/>
  <c r="H19" i="90"/>
  <c r="H24" i="90"/>
  <c r="I21" i="89"/>
  <c r="I37" i="89"/>
  <c r="H34" i="88"/>
  <c r="H22" i="90"/>
  <c r="F41" i="90"/>
  <c r="F42" i="90"/>
  <c r="I14" i="90"/>
  <c r="H17" i="90"/>
  <c r="I38" i="90"/>
  <c r="I9" i="90"/>
  <c r="H12" i="90"/>
  <c r="H20" i="90"/>
  <c r="I25" i="90"/>
  <c r="H28" i="90"/>
  <c r="I33" i="90"/>
  <c r="H36" i="90"/>
  <c r="H9" i="90"/>
  <c r="I30" i="90"/>
  <c r="H13" i="90"/>
  <c r="H21" i="90"/>
  <c r="H29" i="90"/>
  <c r="H37" i="90"/>
  <c r="H16" i="89"/>
  <c r="I13" i="89"/>
  <c r="I12" i="89"/>
  <c r="F40" i="89"/>
  <c r="F41" i="89"/>
  <c r="H9" i="89"/>
  <c r="I14" i="89"/>
  <c r="H17" i="89"/>
  <c r="I22" i="89"/>
  <c r="H25" i="89"/>
  <c r="I30" i="89"/>
  <c r="H33" i="89"/>
  <c r="I38" i="89"/>
  <c r="H27" i="89"/>
  <c r="H36" i="89"/>
  <c r="I35" i="89"/>
  <c r="I9" i="89"/>
  <c r="H15" i="89"/>
  <c r="H23" i="89"/>
  <c r="H31" i="89"/>
  <c r="H10" i="89"/>
  <c r="H18" i="89"/>
  <c r="H26" i="89"/>
  <c r="H34" i="89"/>
  <c r="I11" i="89"/>
  <c r="I19" i="89"/>
  <c r="I39" i="88"/>
  <c r="H36" i="88"/>
  <c r="I33" i="88"/>
  <c r="I31" i="88"/>
  <c r="I30" i="88"/>
  <c r="H28" i="88"/>
  <c r="H26" i="88"/>
  <c r="H25" i="88"/>
  <c r="I23" i="88"/>
  <c r="I22" i="88"/>
  <c r="H20" i="88"/>
  <c r="H18" i="88"/>
  <c r="I17" i="88"/>
  <c r="I15" i="88"/>
  <c r="I14" i="88"/>
  <c r="H12" i="88"/>
  <c r="H10" i="88"/>
  <c r="F40" i="88"/>
  <c r="F16" i="81" s="1"/>
  <c r="H9" i="88"/>
  <c r="I9" i="88"/>
  <c r="H13" i="88"/>
  <c r="H21" i="88"/>
  <c r="H37" i="88"/>
  <c r="H16" i="88"/>
  <c r="F41" i="88"/>
  <c r="H11" i="88"/>
  <c r="H19" i="88"/>
  <c r="I24" i="88"/>
  <c r="H27" i="88"/>
  <c r="I32" i="88"/>
  <c r="H35" i="88"/>
  <c r="I29" i="88"/>
  <c r="F42" i="88"/>
  <c r="H38" i="88"/>
  <c r="L21" i="81" l="1"/>
  <c r="N21" i="81"/>
  <c r="F43" i="89"/>
  <c r="N22" i="81"/>
  <c r="I40" i="90"/>
  <c r="N18" i="81" s="1"/>
  <c r="L22" i="81"/>
  <c r="H40" i="90"/>
  <c r="L18" i="81" s="1"/>
  <c r="F18" i="81"/>
  <c r="F20" i="81" s="1"/>
  <c r="D24" i="81"/>
  <c r="L23" i="81"/>
  <c r="N23" i="81"/>
  <c r="B24" i="81"/>
  <c r="F24" i="81"/>
  <c r="I39" i="89"/>
  <c r="I43" i="89" s="1"/>
  <c r="H39" i="89"/>
  <c r="L17" i="81" s="1"/>
  <c r="D20" i="81"/>
  <c r="B20" i="81"/>
  <c r="I40" i="88"/>
  <c r="N16" i="81" s="1"/>
  <c r="H40" i="88"/>
  <c r="L16" i="81" s="1"/>
  <c r="F44" i="88"/>
  <c r="H42" i="90"/>
  <c r="H41" i="90"/>
  <c r="I42" i="90"/>
  <c r="I41" i="90"/>
  <c r="I41" i="89"/>
  <c r="I40" i="89"/>
  <c r="H41" i="89"/>
  <c r="H40" i="89"/>
  <c r="I41" i="88"/>
  <c r="H42" i="88"/>
  <c r="H41" i="88"/>
  <c r="I42" i="88"/>
  <c r="N17" i="81" l="1"/>
  <c r="I44" i="90"/>
  <c r="H44" i="90"/>
  <c r="H43" i="89"/>
  <c r="L20" i="81"/>
  <c r="H44" i="88"/>
  <c r="I44" i="88"/>
  <c r="O16" i="81"/>
  <c r="W20" i="81"/>
  <c r="V20" i="81"/>
  <c r="U20" i="81"/>
  <c r="T20" i="81"/>
  <c r="S20" i="81"/>
  <c r="R20" i="81"/>
  <c r="Q20" i="81"/>
  <c r="J20" i="81"/>
  <c r="H20" i="81"/>
  <c r="O18" i="81"/>
  <c r="M18" i="81"/>
  <c r="K18" i="81"/>
  <c r="I18" i="81"/>
  <c r="G18" i="81"/>
  <c r="E18" i="81"/>
  <c r="C18" i="81"/>
  <c r="O17" i="81"/>
  <c r="M17" i="81"/>
  <c r="K17" i="81"/>
  <c r="I17" i="81"/>
  <c r="G17" i="81"/>
  <c r="E17" i="81"/>
  <c r="C17" i="81"/>
  <c r="K16" i="81"/>
  <c r="I16" i="81"/>
  <c r="G16" i="81"/>
  <c r="E16" i="81"/>
  <c r="C16" i="81"/>
  <c r="O15" i="81"/>
  <c r="M15" i="81"/>
  <c r="K15" i="81"/>
  <c r="I15" i="81"/>
  <c r="G15" i="81"/>
  <c r="E15" i="81"/>
  <c r="C15" i="81"/>
  <c r="O14" i="81"/>
  <c r="M14" i="81"/>
  <c r="K14" i="81"/>
  <c r="I14" i="81"/>
  <c r="G14" i="81"/>
  <c r="E14" i="81"/>
  <c r="C14" i="81"/>
  <c r="O13" i="81"/>
  <c r="M13" i="81"/>
  <c r="K13" i="81"/>
  <c r="I13" i="81"/>
  <c r="G13" i="81"/>
  <c r="O12" i="81"/>
  <c r="M12" i="81"/>
  <c r="K12" i="81"/>
  <c r="I12" i="81"/>
  <c r="G12" i="81"/>
  <c r="E12" i="81"/>
  <c r="C12" i="81"/>
  <c r="O11" i="81"/>
  <c r="M11" i="81"/>
  <c r="K11" i="81"/>
  <c r="I11" i="81"/>
  <c r="G11" i="81"/>
  <c r="E11" i="81"/>
  <c r="C11" i="81"/>
  <c r="O10" i="81"/>
  <c r="M10" i="81"/>
  <c r="K10" i="81"/>
  <c r="I10" i="81"/>
  <c r="G10" i="81"/>
  <c r="E10" i="81"/>
  <c r="C10" i="81"/>
  <c r="O9" i="81"/>
  <c r="M9" i="81"/>
  <c r="K9" i="81"/>
  <c r="I9" i="81"/>
  <c r="G9" i="81"/>
  <c r="E9" i="81"/>
  <c r="C9" i="81"/>
  <c r="O8" i="81"/>
  <c r="M8" i="81"/>
  <c r="K8" i="81"/>
  <c r="I8" i="81"/>
  <c r="G8" i="81"/>
  <c r="E8" i="81"/>
  <c r="C8" i="81"/>
  <c r="O7" i="81"/>
  <c r="M7" i="81"/>
  <c r="K7" i="81"/>
  <c r="I7" i="81"/>
  <c r="G7" i="81"/>
  <c r="E7" i="81"/>
  <c r="C7" i="81"/>
  <c r="I21" i="81" l="1"/>
  <c r="K21" i="81"/>
  <c r="O21" i="81"/>
  <c r="C23" i="81"/>
  <c r="I22" i="81"/>
  <c r="M23" i="81"/>
  <c r="O23" i="81"/>
  <c r="O22" i="81"/>
  <c r="I23" i="81"/>
  <c r="K22" i="81"/>
  <c r="E23" i="81"/>
  <c r="M22" i="81"/>
  <c r="G23" i="81"/>
  <c r="C22" i="81"/>
  <c r="C24" i="81"/>
  <c r="E22" i="81"/>
  <c r="E24" i="81"/>
  <c r="G22" i="81"/>
  <c r="G24" i="81"/>
  <c r="K23" i="81"/>
  <c r="C20" i="81"/>
  <c r="G20" i="81"/>
  <c r="E20" i="81"/>
  <c r="M16" i="81"/>
  <c r="M20" i="81" s="1"/>
  <c r="N20" i="81"/>
  <c r="O20" i="81"/>
  <c r="K20" i="81"/>
  <c r="I20" i="81"/>
</calcChain>
</file>

<file path=xl/sharedStrings.xml><?xml version="1.0" encoding="utf-8"?>
<sst xmlns="http://schemas.openxmlformats.org/spreadsheetml/2006/main" count="1093" uniqueCount="161">
  <si>
    <t>Day</t>
  </si>
  <si>
    <t>High</t>
  </si>
  <si>
    <t>Low</t>
  </si>
  <si>
    <t>Mean</t>
  </si>
  <si>
    <t>Precipitation</t>
  </si>
  <si>
    <t>Snowfall</t>
  </si>
  <si>
    <t>Snow Depth</t>
  </si>
  <si>
    <t>Heating</t>
  </si>
  <si>
    <t>Cooling</t>
  </si>
  <si>
    <t>Time (CST)</t>
  </si>
  <si>
    <t>Comments</t>
  </si>
  <si>
    <t>Highest</t>
  </si>
  <si>
    <t>Lowest</t>
  </si>
  <si>
    <t>Notes:</t>
  </si>
  <si>
    <t>Temperatures are from midnight to midnight (calendar day) and are in degrees Fahrenheit</t>
  </si>
  <si>
    <t>Time is always Central Standard Time (CST)</t>
  </si>
  <si>
    <r>
      <t>Heating and cooling degree days use a base temperature of 65</t>
    </r>
    <r>
      <rPr>
        <sz val="10"/>
        <rFont val="Calibri"/>
        <family val="2"/>
      </rPr>
      <t>°</t>
    </r>
    <r>
      <rPr>
        <sz val="10"/>
        <rFont val="Arial"/>
        <family val="2"/>
      </rPr>
      <t>F</t>
    </r>
  </si>
  <si>
    <t>March</t>
  </si>
  <si>
    <t>April</t>
  </si>
  <si>
    <t>February</t>
  </si>
  <si>
    <t>January</t>
  </si>
  <si>
    <t>May</t>
  </si>
  <si>
    <t>Normal</t>
  </si>
  <si>
    <t>Departure</t>
  </si>
  <si>
    <t>June</t>
  </si>
  <si>
    <t>July</t>
  </si>
  <si>
    <t>Precipitation and snowfall are measured at 8 am and represent the previous 24 hours, T means a trace of precipitation</t>
  </si>
  <si>
    <t>August</t>
  </si>
  <si>
    <t>September</t>
  </si>
  <si>
    <t>October</t>
  </si>
  <si>
    <t>November</t>
  </si>
  <si>
    <t>December</t>
  </si>
  <si>
    <t>HDD</t>
  </si>
  <si>
    <t>CDD</t>
  </si>
  <si>
    <t>NORMALS</t>
  </si>
  <si>
    <t>Depart</t>
  </si>
  <si>
    <t>Avg/Sum</t>
  </si>
  <si>
    <t>Midnight to Midnight</t>
  </si>
  <si>
    <t>8 AM Observations</t>
  </si>
  <si>
    <t>Temperature (F)</t>
  </si>
  <si>
    <t>Degree Days</t>
  </si>
  <si>
    <t>Precipitation (inches)</t>
  </si>
  <si>
    <t>Soil Temperature (F)</t>
  </si>
  <si>
    <t>4 inch</t>
  </si>
  <si>
    <t>8 inch</t>
  </si>
  <si>
    <r>
      <t>"Days 90" means # of days with a high temperature of 90</t>
    </r>
    <r>
      <rPr>
        <sz val="10"/>
        <rFont val="Calibri"/>
        <family val="2"/>
      </rPr>
      <t>° or more</t>
    </r>
    <r>
      <rPr>
        <sz val="10"/>
        <rFont val="Arial"/>
        <family val="2"/>
      </rPr>
      <t>, "Days 32" means # of days with a low temperature of 32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or less</t>
    </r>
  </si>
  <si>
    <t>Days 90 means # of days with a high temperature of 90° or more, "Days 32" means # of days with a low temperature of 32° or less</t>
  </si>
  <si>
    <t>Temp. (F)</t>
  </si>
  <si>
    <t>Morning Low</t>
  </si>
  <si>
    <r>
      <t xml:space="preserve">Days </t>
    </r>
    <r>
      <rPr>
        <sz val="10"/>
        <rFont val="Calibri"/>
        <family val="2"/>
      </rPr>
      <t xml:space="preserve">≥ </t>
    </r>
    <r>
      <rPr>
        <sz val="10"/>
        <rFont val="Arial"/>
        <family val="2"/>
      </rPr>
      <t>90</t>
    </r>
  </si>
  <si>
    <r>
      <t xml:space="preserve">Days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32</t>
    </r>
  </si>
  <si>
    <t>Annual</t>
  </si>
  <si>
    <t>Winter</t>
  </si>
  <si>
    <t>Spring</t>
  </si>
  <si>
    <t>Summer</t>
  </si>
  <si>
    <t>Fall</t>
  </si>
  <si>
    <t xml:space="preserve"> </t>
  </si>
  <si>
    <t>Normal refers to the 1981-2010 average</t>
  </si>
  <si>
    <t>Annual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</si>
  <si>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</si>
  <si>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</si>
  <si>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</si>
  <si>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</si>
  <si>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</si>
  <si>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</si>
  <si>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</si>
  <si>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</si>
  <si>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</si>
  <si>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</si>
  <si>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</si>
  <si>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</si>
  <si>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</t>
  </si>
  <si>
    <t>fog, rain</t>
  </si>
  <si>
    <t>+5</t>
  </si>
  <si>
    <t>+15</t>
  </si>
  <si>
    <t>+8</t>
  </si>
  <si>
    <t>snow</t>
  </si>
  <si>
    <t>-7</t>
  </si>
  <si>
    <t>-14</t>
  </si>
  <si>
    <t>snow flurries</t>
  </si>
  <si>
    <t>-20</t>
  </si>
  <si>
    <t>-16</t>
  </si>
  <si>
    <t>-15</t>
  </si>
  <si>
    <t>rain</t>
  </si>
  <si>
    <t>+2</t>
  </si>
  <si>
    <t>+16</t>
  </si>
  <si>
    <t>+17</t>
  </si>
  <si>
    <t>rain, fog</t>
  </si>
  <si>
    <t>+10</t>
  </si>
  <si>
    <t>freezing rain, fog, glaze</t>
  </si>
  <si>
    <t>freezing rain, rain, fog</t>
  </si>
  <si>
    <t>+1</t>
  </si>
  <si>
    <t>+6</t>
  </si>
  <si>
    <t>+20</t>
  </si>
  <si>
    <t>fog</t>
  </si>
  <si>
    <t>+12</t>
  </si>
  <si>
    <t>+22</t>
  </si>
  <si>
    <t>+28</t>
  </si>
  <si>
    <t>fog, Record high temp (surpassed 62, 1906)</t>
  </si>
  <si>
    <t>+14</t>
  </si>
  <si>
    <t>+13</t>
  </si>
  <si>
    <t>+18</t>
  </si>
  <si>
    <t>+7</t>
  </si>
  <si>
    <t>snow, fog</t>
  </si>
  <si>
    <t>-2</t>
  </si>
  <si>
    <t>-3</t>
  </si>
  <si>
    <t>fog, rain, thunder</t>
  </si>
  <si>
    <t>-12</t>
  </si>
  <si>
    <t>+25</t>
  </si>
  <si>
    <t>+9</t>
  </si>
  <si>
    <t>+26</t>
  </si>
  <si>
    <t>Record high temp (surpassed 69, 1911)</t>
  </si>
  <si>
    <t>Record high temp (surpassed 65, 1961)</t>
  </si>
  <si>
    <t>fog, Tied record high temp (68, 1930)</t>
  </si>
  <si>
    <t>fog, Tied record high temp (71, 2016)</t>
  </si>
  <si>
    <t>+24</t>
  </si>
  <si>
    <t>rain, fog, Record high temp (surpassed 69, 1922)</t>
  </si>
  <si>
    <t>freezing rain, snow</t>
  </si>
  <si>
    <t>+21</t>
  </si>
  <si>
    <t>0</t>
  </si>
  <si>
    <t>rain, thunder, fog</t>
  </si>
  <si>
    <t>rain, thunderstorms</t>
  </si>
  <si>
    <t>-5</t>
  </si>
  <si>
    <t>thunderstorms</t>
  </si>
  <si>
    <t>-9</t>
  </si>
  <si>
    <t>-11</t>
  </si>
  <si>
    <t>-18</t>
  </si>
  <si>
    <t>+4</t>
  </si>
  <si>
    <t>-4</t>
  </si>
  <si>
    <t>+19</t>
  </si>
  <si>
    <t>-1</t>
  </si>
  <si>
    <t>rain, thunder</t>
  </si>
  <si>
    <t>rain, thunderstorm</t>
  </si>
  <si>
    <t>thunderstorm</t>
  </si>
  <si>
    <t>+11</t>
  </si>
  <si>
    <t>thunderstorm, rain</t>
  </si>
  <si>
    <t>rain, thunderstorms, hail</t>
  </si>
  <si>
    <t>-13</t>
  </si>
  <si>
    <t>-8</t>
  </si>
  <si>
    <t>thunderstorms, fog</t>
  </si>
  <si>
    <t>-6</t>
  </si>
  <si>
    <t>thunderstorms, rain</t>
  </si>
  <si>
    <t>-10</t>
  </si>
  <si>
    <t>Tied record low temp (51, 1958)</t>
  </si>
  <si>
    <t>+3</t>
  </si>
  <si>
    <t>1</t>
  </si>
  <si>
    <t>thunderstorm, fog</t>
  </si>
  <si>
    <t>fog, Record high temp (surpassed 94, 1891)</t>
  </si>
  <si>
    <t>Tied record high temp (95, 1891)</t>
  </si>
  <si>
    <t>Tied record high temp (94, 1891)</t>
  </si>
  <si>
    <t>snow flurries, rain</t>
  </si>
  <si>
    <t>fog, rain, thunderstorms</t>
  </si>
  <si>
    <t>rain, snow</t>
  </si>
  <si>
    <t>+23</t>
  </si>
  <si>
    <t>T of snow accumulated before melting soon after falling</t>
  </si>
  <si>
    <t>-25</t>
  </si>
  <si>
    <t>first storm 0.4 "</t>
  </si>
  <si>
    <t>second storm 3.5"</t>
  </si>
  <si>
    <t>-17</t>
  </si>
  <si>
    <t xml:space="preserve">Winter season for snowfall and heating degree days starts on July 1, 2016, and ends on June 30, 2017. </t>
  </si>
  <si>
    <t>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</si>
</sst>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\-yyyy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NumberFormat="1"/>
    <xf numFmtId="0" fontId="1" fillId="0" borderId="0" xfId="1"/>
    <xf numFmtId="0" fontId="1" fillId="0" borderId="0" xfId="1" applyAlignment="1">
      <alignment horizontal="center"/>
    </xf>
    <xf numFmtId="17" fontId="1" fillId="0" borderId="0" xfId="1" applyNumberFormat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center"/>
    </xf>
    <xf numFmtId="165" fontId="3" fillId="0" borderId="1" xfId="1" applyNumberFormat="1" applyFont="1" applyBorder="1" applyAlignment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2" borderId="1" xfId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18" fontId="1" fillId="0" borderId="1" xfId="1" applyNumberForma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ill="1" applyBorder="1" applyAlignment="1">
      <alignment horizontal="center"/>
    </xf>
    <xf numFmtId="18" fontId="1" fillId="0" borderId="2" xfId="1" applyNumberForma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/>
    <xf numFmtId="165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4" fontId="1" fillId="0" borderId="2" xfId="1" applyNumberForma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2" fontId="1" fillId="0" borderId="2" xfId="1" applyNumberForma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17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164" fontId="1" fillId="2" borderId="3" xfId="1" applyNumberFormat="1" applyFill="1" applyBorder="1" applyAlignment="1">
      <alignment horizontal="center"/>
    </xf>
    <xf numFmtId="2" fontId="1" fillId="2" borderId="3" xfId="1" applyNumberFormat="1" applyFill="1" applyBorder="1" applyAlignment="1">
      <alignment horizontal="center"/>
    </xf>
    <xf numFmtId="164" fontId="1" fillId="2" borderId="1" xfId="1" applyNumberFormat="1" applyFill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1" fontId="1" fillId="2" borderId="3" xfId="1" applyNumberForma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6" fillId="0" borderId="0" xfId="2"/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18" fontId="1" fillId="0" borderId="1" xfId="1" applyNumberFormat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2</xdr:col>
      <xdr:colOff>561975</xdr:colOff>
      <xdr:row>57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875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476250</xdr:colOff>
      <xdr:row>57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04875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200025</xdr:colOff>
      <xdr:row>0</xdr:row>
      <xdr:rowOff>19050</xdr:rowOff>
    </xdr:from>
    <xdr:ext cx="5696239" cy="530658"/>
    <xdr:sp macro="" textlink="">
      <xdr:nvSpPr>
        <xdr:cNvPr id="4" name="TextBox 3"/>
        <xdr:cNvSpPr txBox="1"/>
      </xdr:nvSpPr>
      <xdr:spPr>
        <a:xfrm>
          <a:off x="4400550" y="1905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2</xdr:col>
      <xdr:colOff>561975</xdr:colOff>
      <xdr:row>57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2020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476250</xdr:colOff>
      <xdr:row>57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22020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2</xdr:col>
      <xdr:colOff>561975</xdr:colOff>
      <xdr:row>56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2020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476250</xdr:colOff>
      <xdr:row>56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22020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2</xdr:col>
      <xdr:colOff>561975</xdr:colOff>
      <xdr:row>57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2020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476250</xdr:colOff>
      <xdr:row>57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22020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2</xdr:col>
      <xdr:colOff>219075</xdr:colOff>
      <xdr:row>38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00700"/>
          <a:ext cx="1800225" cy="5524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476250</xdr:colOff>
      <xdr:row>38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5600700"/>
          <a:ext cx="476250" cy="61912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37052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2</xdr:col>
      <xdr:colOff>561975</xdr:colOff>
      <xdr:row>54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875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476250</xdr:colOff>
      <xdr:row>54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04875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2</xdr:col>
      <xdr:colOff>561975</xdr:colOff>
      <xdr:row>57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875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476250</xdr:colOff>
      <xdr:row>57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04875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2</xdr:col>
      <xdr:colOff>561975</xdr:colOff>
      <xdr:row>56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875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476250</xdr:colOff>
      <xdr:row>56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04875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2</xdr:col>
      <xdr:colOff>561975</xdr:colOff>
      <xdr:row>57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875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476250</xdr:colOff>
      <xdr:row>57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04875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2</xdr:col>
      <xdr:colOff>561975</xdr:colOff>
      <xdr:row>56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875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476250</xdr:colOff>
      <xdr:row>56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04875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2</xdr:col>
      <xdr:colOff>561975</xdr:colOff>
      <xdr:row>57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875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476250</xdr:colOff>
      <xdr:row>57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04875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2</xdr:col>
      <xdr:colOff>561975</xdr:colOff>
      <xdr:row>57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875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476250</xdr:colOff>
      <xdr:row>57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048750"/>
          <a:ext cx="476250" cy="619125"/>
        </a:xfrm>
        <a:prstGeom prst="rect">
          <a:avLst/>
        </a:prstGeom>
      </xdr:spPr>
    </xdr:pic>
    <xdr:clientData/>
  </xdr:twoCellAnchor>
  <xdr:oneCellAnchor>
    <xdr:from>
      <xdr:col>5</xdr:col>
      <xdr:colOff>628650</xdr:colOff>
      <xdr:row>0</xdr:row>
      <xdr:rowOff>28575</xdr:rowOff>
    </xdr:from>
    <xdr:ext cx="5696239" cy="530658"/>
    <xdr:sp macro="" textlink="">
      <xdr:nvSpPr>
        <xdr:cNvPr id="4" name="TextBox 3"/>
        <xdr:cNvSpPr txBox="1"/>
      </xdr:nvSpPr>
      <xdr:spPr>
        <a:xfrm>
          <a:off x="4191000" y="28575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2</xdr:col>
      <xdr:colOff>561975</xdr:colOff>
      <xdr:row>56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8750"/>
          <a:ext cx="17907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476250</xdr:colOff>
      <xdr:row>56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9048750"/>
          <a:ext cx="476250" cy="6191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5696239" cy="530658"/>
    <xdr:sp macro="" textlink="">
      <xdr:nvSpPr>
        <xdr:cNvPr id="4" name="TextBox 3"/>
        <xdr:cNvSpPr txBox="1"/>
      </xdr:nvSpPr>
      <xdr:spPr>
        <a:xfrm>
          <a:off x="4200525" y="0"/>
          <a:ext cx="569623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Weather Observations for Champaign-Urbana, Illinois</a:t>
          </a:r>
        </a:p>
        <a:p>
          <a:pPr algn="ctr"/>
          <a:r>
            <a:rPr lang="en-US" sz="1400" b="1"/>
            <a:t>Illinois State Water Survey, Prairie Research Institute, University of Illinois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view="pageLayout" topLeftCell="A64" zoomScaleNormal="100" workbookViewId="0">
      <selection activeCell="P29" sqref="P29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6" x14ac:dyDescent="0.2">
      <c r="A4" s="18"/>
    </row>
    <row r="5" spans="1:16" ht="16.5" thickBot="1" x14ac:dyDescent="0.3">
      <c r="A5" s="125" t="s">
        <v>59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58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58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58">
        <v>1</v>
      </c>
      <c r="B9" s="57">
        <v>43</v>
      </c>
      <c r="C9" s="28">
        <v>0.55555555555555558</v>
      </c>
      <c r="D9" s="57">
        <v>19</v>
      </c>
      <c r="E9" s="28">
        <v>0.20972222222222223</v>
      </c>
      <c r="F9" s="57">
        <f t="shared" ref="F9:F39" si="0">IF(B9="", "",ROUND(AVERAGE(B9,D9),0))</f>
        <v>31</v>
      </c>
      <c r="G9" s="29" t="s">
        <v>73</v>
      </c>
      <c r="H9" s="57">
        <f t="shared" ref="H9:H39" si="1">IF(F9="", "", IF(F9&lt;65,65-F9,0))</f>
        <v>34</v>
      </c>
      <c r="I9" s="57">
        <f>IF(F9="","",IF(F9&gt;65,F9-65,0))</f>
        <v>0</v>
      </c>
      <c r="J9" s="30">
        <v>0</v>
      </c>
      <c r="K9" s="39">
        <v>0</v>
      </c>
      <c r="L9" s="57">
        <v>0</v>
      </c>
      <c r="M9" s="58">
        <v>35</v>
      </c>
      <c r="N9" s="58">
        <v>38</v>
      </c>
      <c r="O9" s="60">
        <v>19</v>
      </c>
      <c r="P9" s="55"/>
    </row>
    <row r="10" spans="1:16" ht="13.5" thickBot="1" x14ac:dyDescent="0.25">
      <c r="A10" s="57">
        <v>2</v>
      </c>
      <c r="B10" s="57">
        <v>47</v>
      </c>
      <c r="C10" s="28">
        <v>0.62361111111111112</v>
      </c>
      <c r="D10" s="57">
        <v>33</v>
      </c>
      <c r="E10" s="28">
        <v>0</v>
      </c>
      <c r="F10" s="57">
        <f t="shared" si="0"/>
        <v>40</v>
      </c>
      <c r="G10" s="29" t="s">
        <v>74</v>
      </c>
      <c r="H10" s="57">
        <f t="shared" si="1"/>
        <v>25</v>
      </c>
      <c r="I10" s="57">
        <f t="shared" ref="I10:I39" si="2">IF(F10="","",IF(F10&gt;65,F10-65,0))</f>
        <v>0</v>
      </c>
      <c r="J10" s="30" t="s">
        <v>71</v>
      </c>
      <c r="K10" s="63">
        <v>0</v>
      </c>
      <c r="L10" s="57">
        <v>0</v>
      </c>
      <c r="M10" s="58">
        <v>37</v>
      </c>
      <c r="N10" s="58">
        <v>38</v>
      </c>
      <c r="O10" s="60">
        <v>33</v>
      </c>
      <c r="P10" s="55" t="s">
        <v>72</v>
      </c>
    </row>
    <row r="11" spans="1:16" ht="13.5" thickBot="1" x14ac:dyDescent="0.25">
      <c r="A11" s="58">
        <v>3</v>
      </c>
      <c r="B11" s="57">
        <v>45</v>
      </c>
      <c r="C11" s="28">
        <v>4.7222222222222221E-2</v>
      </c>
      <c r="D11" s="57">
        <v>21</v>
      </c>
      <c r="E11" s="28">
        <v>0.99861111111111101</v>
      </c>
      <c r="F11" s="57">
        <f t="shared" si="0"/>
        <v>33</v>
      </c>
      <c r="G11" s="29" t="s">
        <v>75</v>
      </c>
      <c r="H11" s="57">
        <f t="shared" si="1"/>
        <v>32</v>
      </c>
      <c r="I11" s="57">
        <f t="shared" si="2"/>
        <v>0</v>
      </c>
      <c r="J11" s="30">
        <v>0.14000000000000001</v>
      </c>
      <c r="K11" s="63">
        <v>0</v>
      </c>
      <c r="L11" s="57">
        <v>0</v>
      </c>
      <c r="M11" s="58">
        <v>41</v>
      </c>
      <c r="N11" s="58">
        <v>41</v>
      </c>
      <c r="O11" s="60">
        <v>42</v>
      </c>
      <c r="P11" s="55" t="s">
        <v>72</v>
      </c>
    </row>
    <row r="12" spans="1:16" ht="13.5" thickBot="1" x14ac:dyDescent="0.25">
      <c r="A12" s="57">
        <v>4</v>
      </c>
      <c r="B12" s="57">
        <v>22</v>
      </c>
      <c r="C12" s="28">
        <v>0.56736111111111109</v>
      </c>
      <c r="D12" s="57">
        <v>13</v>
      </c>
      <c r="E12" s="28">
        <v>0.31527777777777777</v>
      </c>
      <c r="F12" s="57">
        <f>IF(B12="", "",ROUND(AVERAGE(B12,D12),0))</f>
        <v>18</v>
      </c>
      <c r="G12" s="29" t="s">
        <v>77</v>
      </c>
      <c r="H12" s="57">
        <f t="shared" si="1"/>
        <v>47</v>
      </c>
      <c r="I12" s="57">
        <f t="shared" si="2"/>
        <v>0</v>
      </c>
      <c r="J12" s="30">
        <v>0.11</v>
      </c>
      <c r="K12" s="63">
        <v>0</v>
      </c>
      <c r="L12" s="57">
        <v>0</v>
      </c>
      <c r="M12" s="58">
        <v>37</v>
      </c>
      <c r="N12" s="58">
        <v>39</v>
      </c>
      <c r="O12" s="60">
        <v>13</v>
      </c>
      <c r="P12" s="58" t="s">
        <v>72</v>
      </c>
    </row>
    <row r="13" spans="1:16" ht="13.5" thickBot="1" x14ac:dyDescent="0.25">
      <c r="A13" s="58">
        <v>5</v>
      </c>
      <c r="B13" s="57">
        <v>15</v>
      </c>
      <c r="C13" s="28">
        <v>0</v>
      </c>
      <c r="D13" s="57">
        <v>7</v>
      </c>
      <c r="E13" s="28">
        <v>0.99930555555555556</v>
      </c>
      <c r="F13" s="57">
        <f t="shared" si="0"/>
        <v>11</v>
      </c>
      <c r="G13" s="29" t="s">
        <v>78</v>
      </c>
      <c r="H13" s="57">
        <f t="shared" si="1"/>
        <v>54</v>
      </c>
      <c r="I13" s="57">
        <f t="shared" si="2"/>
        <v>0</v>
      </c>
      <c r="J13" s="30">
        <v>0.04</v>
      </c>
      <c r="K13" s="39">
        <v>0.6</v>
      </c>
      <c r="L13" s="57">
        <v>1</v>
      </c>
      <c r="M13" s="58">
        <v>35</v>
      </c>
      <c r="N13" s="58">
        <v>37</v>
      </c>
      <c r="O13" s="60">
        <v>9</v>
      </c>
      <c r="P13" s="58" t="s">
        <v>76</v>
      </c>
    </row>
    <row r="14" spans="1:16" ht="13.5" thickBot="1" x14ac:dyDescent="0.25">
      <c r="A14" s="57">
        <v>6</v>
      </c>
      <c r="B14" s="57">
        <v>11</v>
      </c>
      <c r="C14" s="28">
        <v>0.52222222222222225</v>
      </c>
      <c r="D14" s="57">
        <v>-2</v>
      </c>
      <c r="E14" s="28">
        <v>0.99930555555555556</v>
      </c>
      <c r="F14" s="57">
        <f t="shared" si="0"/>
        <v>5</v>
      </c>
      <c r="G14" s="29" t="s">
        <v>80</v>
      </c>
      <c r="H14" s="57">
        <f t="shared" si="1"/>
        <v>60</v>
      </c>
      <c r="I14" s="57">
        <f t="shared" si="2"/>
        <v>0</v>
      </c>
      <c r="J14" s="30" t="s">
        <v>71</v>
      </c>
      <c r="K14" s="63">
        <v>0.2</v>
      </c>
      <c r="L14" s="57">
        <v>1</v>
      </c>
      <c r="M14" s="58">
        <v>35</v>
      </c>
      <c r="N14" s="58">
        <v>36</v>
      </c>
      <c r="O14" s="60">
        <v>-1</v>
      </c>
      <c r="P14" s="58" t="s">
        <v>76</v>
      </c>
    </row>
    <row r="15" spans="1:16" ht="13.5" thickBot="1" x14ac:dyDescent="0.25">
      <c r="A15" s="58">
        <v>7</v>
      </c>
      <c r="B15" s="57">
        <v>20</v>
      </c>
      <c r="C15" s="28">
        <v>0.64930555555555558</v>
      </c>
      <c r="D15" s="57">
        <v>-3</v>
      </c>
      <c r="E15" s="28">
        <v>8.5416666666666655E-2</v>
      </c>
      <c r="F15" s="57">
        <f t="shared" si="0"/>
        <v>9</v>
      </c>
      <c r="G15" s="29" t="s">
        <v>81</v>
      </c>
      <c r="H15" s="57">
        <f t="shared" si="1"/>
        <v>56</v>
      </c>
      <c r="I15" s="57">
        <f t="shared" si="2"/>
        <v>0</v>
      </c>
      <c r="J15" s="30" t="s">
        <v>71</v>
      </c>
      <c r="K15" s="63" t="s">
        <v>71</v>
      </c>
      <c r="L15" s="57">
        <v>1</v>
      </c>
      <c r="M15" s="58">
        <v>39</v>
      </c>
      <c r="N15" s="58">
        <v>35</v>
      </c>
      <c r="O15" s="60">
        <v>-3</v>
      </c>
      <c r="P15" s="67" t="s">
        <v>79</v>
      </c>
    </row>
    <row r="16" spans="1:16" ht="13.5" thickBot="1" x14ac:dyDescent="0.25">
      <c r="A16" s="57">
        <v>8</v>
      </c>
      <c r="B16" s="57">
        <v>19</v>
      </c>
      <c r="C16" s="28">
        <v>0.99930555555555556</v>
      </c>
      <c r="D16" s="57">
        <v>1</v>
      </c>
      <c r="E16" s="28">
        <v>0.31388888888888888</v>
      </c>
      <c r="F16" s="57">
        <f t="shared" si="0"/>
        <v>10</v>
      </c>
      <c r="G16" s="29" t="s">
        <v>82</v>
      </c>
      <c r="H16" s="57">
        <f t="shared" si="1"/>
        <v>55</v>
      </c>
      <c r="I16" s="57">
        <f t="shared" si="2"/>
        <v>0</v>
      </c>
      <c r="J16" s="30">
        <v>0</v>
      </c>
      <c r="K16" s="39">
        <v>0</v>
      </c>
      <c r="L16" s="57">
        <v>1</v>
      </c>
      <c r="M16" s="58">
        <v>37</v>
      </c>
      <c r="N16" s="58">
        <v>35</v>
      </c>
      <c r="O16" s="60">
        <v>1</v>
      </c>
      <c r="P16" s="58"/>
    </row>
    <row r="17" spans="1:16" ht="13.5" thickBot="1" x14ac:dyDescent="0.25">
      <c r="A17" s="58">
        <v>9</v>
      </c>
      <c r="B17" s="57">
        <v>36</v>
      </c>
      <c r="C17" s="28">
        <v>0.99930555555555556</v>
      </c>
      <c r="D17" s="57">
        <v>18</v>
      </c>
      <c r="E17" s="28">
        <v>0</v>
      </c>
      <c r="F17" s="57">
        <f>IF(B17="", "",ROUND(AVERAGE(B17,D17),0))</f>
        <v>27</v>
      </c>
      <c r="G17" s="29" t="s">
        <v>84</v>
      </c>
      <c r="H17" s="57">
        <f t="shared" si="1"/>
        <v>38</v>
      </c>
      <c r="I17" s="57">
        <f t="shared" si="2"/>
        <v>0</v>
      </c>
      <c r="J17" s="30">
        <v>0</v>
      </c>
      <c r="K17" s="39">
        <v>0</v>
      </c>
      <c r="L17" s="57">
        <v>1</v>
      </c>
      <c r="M17" s="58">
        <v>37</v>
      </c>
      <c r="N17" s="58">
        <v>34</v>
      </c>
      <c r="O17" s="60">
        <v>18</v>
      </c>
      <c r="P17" s="58"/>
    </row>
    <row r="18" spans="1:16" ht="13.5" thickBot="1" x14ac:dyDescent="0.25">
      <c r="A18" s="57">
        <v>10</v>
      </c>
      <c r="B18" s="57">
        <v>53</v>
      </c>
      <c r="C18" s="28">
        <v>0.65694444444444444</v>
      </c>
      <c r="D18" s="57">
        <v>29</v>
      </c>
      <c r="E18" s="28">
        <v>0.99930555555555556</v>
      </c>
      <c r="F18" s="57">
        <f t="shared" si="0"/>
        <v>41</v>
      </c>
      <c r="G18" s="29" t="s">
        <v>85</v>
      </c>
      <c r="H18" s="57">
        <f t="shared" si="1"/>
        <v>24</v>
      </c>
      <c r="I18" s="57">
        <f t="shared" si="2"/>
        <v>0</v>
      </c>
      <c r="J18" s="30">
        <v>0.03</v>
      </c>
      <c r="K18" s="39">
        <v>0</v>
      </c>
      <c r="L18" s="57" t="s">
        <v>71</v>
      </c>
      <c r="M18" s="58">
        <v>37</v>
      </c>
      <c r="N18" s="58">
        <v>34</v>
      </c>
      <c r="O18" s="60">
        <v>36</v>
      </c>
      <c r="P18" s="58" t="s">
        <v>83</v>
      </c>
    </row>
    <row r="19" spans="1:16" ht="13.5" thickBot="1" x14ac:dyDescent="0.25">
      <c r="A19" s="58">
        <v>11</v>
      </c>
      <c r="B19" s="57">
        <v>59</v>
      </c>
      <c r="C19" s="28">
        <v>0.86944444444444446</v>
      </c>
      <c r="D19" s="57">
        <v>25</v>
      </c>
      <c r="E19" s="28">
        <v>9.5833333333333326E-2</v>
      </c>
      <c r="F19" s="57">
        <f t="shared" si="0"/>
        <v>42</v>
      </c>
      <c r="G19" s="29" t="s">
        <v>86</v>
      </c>
      <c r="H19" s="57">
        <f t="shared" si="1"/>
        <v>23</v>
      </c>
      <c r="I19" s="57">
        <f t="shared" si="2"/>
        <v>0</v>
      </c>
      <c r="J19" s="30">
        <v>0.01</v>
      </c>
      <c r="K19" s="39">
        <v>0</v>
      </c>
      <c r="L19" s="57">
        <v>0</v>
      </c>
      <c r="M19" s="58">
        <v>33</v>
      </c>
      <c r="N19" s="58">
        <v>34</v>
      </c>
      <c r="O19" s="60">
        <v>25</v>
      </c>
      <c r="P19" s="58" t="s">
        <v>83</v>
      </c>
    </row>
    <row r="20" spans="1:16" ht="13.5" thickBot="1" x14ac:dyDescent="0.25">
      <c r="A20" s="57">
        <v>12</v>
      </c>
      <c r="B20" s="57">
        <v>46</v>
      </c>
      <c r="C20" s="28">
        <v>0.50347222222222221</v>
      </c>
      <c r="D20" s="57">
        <v>23</v>
      </c>
      <c r="E20" s="28">
        <v>0.99930555555555556</v>
      </c>
      <c r="F20" s="57">
        <f t="shared" si="0"/>
        <v>35</v>
      </c>
      <c r="G20" s="29" t="s">
        <v>88</v>
      </c>
      <c r="H20" s="57">
        <f t="shared" si="1"/>
        <v>30</v>
      </c>
      <c r="I20" s="57">
        <f t="shared" si="2"/>
        <v>0</v>
      </c>
      <c r="J20" s="57">
        <v>0.23</v>
      </c>
      <c r="K20" s="39">
        <v>0</v>
      </c>
      <c r="L20" s="57">
        <v>0</v>
      </c>
      <c r="M20" s="58">
        <v>36</v>
      </c>
      <c r="N20" s="58">
        <v>37</v>
      </c>
      <c r="O20" s="60">
        <v>31</v>
      </c>
      <c r="P20" s="58" t="s">
        <v>72</v>
      </c>
    </row>
    <row r="21" spans="1:16" ht="13.5" thickBot="1" x14ac:dyDescent="0.25">
      <c r="A21" s="58">
        <v>13</v>
      </c>
      <c r="B21" s="57">
        <v>31</v>
      </c>
      <c r="C21" s="28">
        <v>0.60138888888888886</v>
      </c>
      <c r="D21" s="57">
        <v>20</v>
      </c>
      <c r="E21" s="28">
        <v>0.2951388888888889</v>
      </c>
      <c r="F21" s="57">
        <f t="shared" si="0"/>
        <v>26</v>
      </c>
      <c r="G21" s="29" t="s">
        <v>91</v>
      </c>
      <c r="H21" s="57">
        <f t="shared" si="1"/>
        <v>39</v>
      </c>
      <c r="I21" s="57">
        <f t="shared" si="2"/>
        <v>0</v>
      </c>
      <c r="J21" s="30" t="s">
        <v>71</v>
      </c>
      <c r="K21" s="39">
        <v>0</v>
      </c>
      <c r="L21" s="57">
        <v>0</v>
      </c>
      <c r="M21" s="58">
        <v>34</v>
      </c>
      <c r="N21" s="58">
        <v>36</v>
      </c>
      <c r="O21" s="60">
        <v>20</v>
      </c>
      <c r="P21" s="58" t="s">
        <v>87</v>
      </c>
    </row>
    <row r="22" spans="1:16" ht="13.5" thickBot="1" x14ac:dyDescent="0.25">
      <c r="A22" s="57">
        <v>14</v>
      </c>
      <c r="B22" s="57">
        <v>31</v>
      </c>
      <c r="C22" s="28">
        <v>0.59583333333333333</v>
      </c>
      <c r="D22" s="57">
        <v>28</v>
      </c>
      <c r="E22" s="28">
        <v>0.20347222222222219</v>
      </c>
      <c r="F22" s="57">
        <f t="shared" si="0"/>
        <v>30</v>
      </c>
      <c r="G22" s="29" t="s">
        <v>73</v>
      </c>
      <c r="H22" s="57">
        <f t="shared" si="1"/>
        <v>35</v>
      </c>
      <c r="I22" s="57">
        <f t="shared" si="2"/>
        <v>0</v>
      </c>
      <c r="J22" s="30">
        <v>7.0000000000000007E-2</v>
      </c>
      <c r="K22" s="39">
        <v>0</v>
      </c>
      <c r="L22" s="68">
        <v>0</v>
      </c>
      <c r="M22" s="58">
        <v>34</v>
      </c>
      <c r="N22" s="58">
        <v>34</v>
      </c>
      <c r="O22" s="60">
        <v>28</v>
      </c>
      <c r="P22" s="58" t="s">
        <v>89</v>
      </c>
    </row>
    <row r="23" spans="1:16" ht="13.5" thickBot="1" x14ac:dyDescent="0.25">
      <c r="A23" s="58">
        <v>15</v>
      </c>
      <c r="B23" s="57">
        <v>34</v>
      </c>
      <c r="C23" s="28">
        <v>0.56736111111111109</v>
      </c>
      <c r="D23" s="57">
        <v>28</v>
      </c>
      <c r="E23" s="28">
        <v>0.20138888888888887</v>
      </c>
      <c r="F23" s="57">
        <f>IF(B23="", "",ROUND(AVERAGE(B23,D23),0))</f>
        <v>31</v>
      </c>
      <c r="G23" s="29" t="s">
        <v>92</v>
      </c>
      <c r="H23" s="57">
        <f t="shared" si="1"/>
        <v>34</v>
      </c>
      <c r="I23" s="57">
        <f t="shared" si="2"/>
        <v>0</v>
      </c>
      <c r="J23" s="30">
        <v>0.16</v>
      </c>
      <c r="K23" s="39">
        <v>0</v>
      </c>
      <c r="L23" s="57">
        <v>0</v>
      </c>
      <c r="M23" s="58">
        <v>34</v>
      </c>
      <c r="N23" s="58">
        <v>35</v>
      </c>
      <c r="O23" s="60">
        <v>28</v>
      </c>
      <c r="P23" s="58" t="s">
        <v>90</v>
      </c>
    </row>
    <row r="24" spans="1:16" ht="13.5" thickBot="1" x14ac:dyDescent="0.25">
      <c r="A24" s="57">
        <v>16</v>
      </c>
      <c r="B24" s="57">
        <v>52</v>
      </c>
      <c r="C24" s="28">
        <v>0.99930555555555556</v>
      </c>
      <c r="D24" s="57">
        <v>32</v>
      </c>
      <c r="E24" s="28">
        <v>0</v>
      </c>
      <c r="F24" s="57">
        <f t="shared" si="0"/>
        <v>42</v>
      </c>
      <c r="G24" s="29" t="s">
        <v>86</v>
      </c>
      <c r="H24" s="57">
        <f t="shared" si="1"/>
        <v>23</v>
      </c>
      <c r="I24" s="57">
        <f t="shared" si="2"/>
        <v>0</v>
      </c>
      <c r="J24" s="30">
        <v>0.01</v>
      </c>
      <c r="K24" s="39">
        <v>0</v>
      </c>
      <c r="L24" s="70">
        <v>0</v>
      </c>
      <c r="M24" s="69">
        <v>36</v>
      </c>
      <c r="N24" s="69">
        <v>37</v>
      </c>
      <c r="O24" s="60">
        <v>32</v>
      </c>
      <c r="P24" s="58" t="s">
        <v>87</v>
      </c>
    </row>
    <row r="25" spans="1:16" ht="13.5" thickBot="1" x14ac:dyDescent="0.25">
      <c r="A25" s="58">
        <v>17</v>
      </c>
      <c r="B25" s="57">
        <v>54</v>
      </c>
      <c r="C25" s="28">
        <v>8.2638888888888887E-2</v>
      </c>
      <c r="D25" s="57">
        <v>35</v>
      </c>
      <c r="E25" s="28">
        <v>0.93472222222222223</v>
      </c>
      <c r="F25" s="57">
        <f t="shared" si="0"/>
        <v>45</v>
      </c>
      <c r="G25" s="29" t="s">
        <v>93</v>
      </c>
      <c r="H25" s="57">
        <f t="shared" si="1"/>
        <v>20</v>
      </c>
      <c r="I25" s="57">
        <f t="shared" si="2"/>
        <v>0</v>
      </c>
      <c r="J25" s="30">
        <v>0.36</v>
      </c>
      <c r="K25" s="39">
        <v>0</v>
      </c>
      <c r="L25" s="57">
        <v>0</v>
      </c>
      <c r="M25" s="58"/>
      <c r="N25" s="58"/>
      <c r="O25" s="60">
        <v>42</v>
      </c>
      <c r="P25" s="58" t="s">
        <v>87</v>
      </c>
    </row>
    <row r="26" spans="1:16" ht="13.5" thickBot="1" x14ac:dyDescent="0.25">
      <c r="A26" s="57">
        <v>18</v>
      </c>
      <c r="B26" s="57">
        <v>41</v>
      </c>
      <c r="C26" s="28">
        <v>0.57222222222222219</v>
      </c>
      <c r="D26" s="57">
        <v>32</v>
      </c>
      <c r="E26" s="28">
        <v>0.83333333333333337</v>
      </c>
      <c r="F26" s="57">
        <f t="shared" si="0"/>
        <v>37</v>
      </c>
      <c r="G26" s="29" t="s">
        <v>95</v>
      </c>
      <c r="H26" s="57">
        <f t="shared" si="1"/>
        <v>28</v>
      </c>
      <c r="I26" s="57">
        <f t="shared" si="2"/>
        <v>0</v>
      </c>
      <c r="J26" s="30" t="s">
        <v>71</v>
      </c>
      <c r="K26" s="39">
        <v>0</v>
      </c>
      <c r="L26" s="57">
        <v>0</v>
      </c>
      <c r="M26" s="58">
        <v>39</v>
      </c>
      <c r="N26" s="58">
        <v>40</v>
      </c>
      <c r="O26" s="60">
        <v>34</v>
      </c>
      <c r="P26" s="58" t="s">
        <v>87</v>
      </c>
    </row>
    <row r="27" spans="1:16" ht="13.5" thickBot="1" x14ac:dyDescent="0.25">
      <c r="A27" s="58">
        <v>19</v>
      </c>
      <c r="B27" s="57">
        <v>43</v>
      </c>
      <c r="C27" s="28">
        <v>0.96388888888888891</v>
      </c>
      <c r="D27" s="57">
        <v>31</v>
      </c>
      <c r="E27" s="28">
        <v>9.1666666666666674E-2</v>
      </c>
      <c r="F27" s="57">
        <f>IF(B27="", "",ROUND(AVERAGE(B27,D27),0))</f>
        <v>37</v>
      </c>
      <c r="G27" s="29" t="s">
        <v>95</v>
      </c>
      <c r="H27" s="57">
        <f t="shared" si="1"/>
        <v>28</v>
      </c>
      <c r="I27" s="57">
        <f t="shared" si="2"/>
        <v>0</v>
      </c>
      <c r="J27" s="30">
        <v>0</v>
      </c>
      <c r="K27" s="39">
        <v>0</v>
      </c>
      <c r="L27" s="57">
        <v>0</v>
      </c>
      <c r="M27" s="58">
        <v>38</v>
      </c>
      <c r="N27" s="58">
        <v>40</v>
      </c>
      <c r="O27" s="60">
        <v>31</v>
      </c>
      <c r="P27" s="58" t="s">
        <v>94</v>
      </c>
    </row>
    <row r="28" spans="1:16" ht="13.5" thickBot="1" x14ac:dyDescent="0.25">
      <c r="A28" s="57">
        <v>20</v>
      </c>
      <c r="B28" s="57">
        <v>51</v>
      </c>
      <c r="C28" s="28">
        <v>0.9916666666666667</v>
      </c>
      <c r="D28" s="57">
        <v>42</v>
      </c>
      <c r="E28" s="28">
        <v>0.20277777777777781</v>
      </c>
      <c r="F28" s="57">
        <f t="shared" si="0"/>
        <v>47</v>
      </c>
      <c r="G28" s="29" t="s">
        <v>96</v>
      </c>
      <c r="H28" s="57">
        <f t="shared" si="1"/>
        <v>18</v>
      </c>
      <c r="I28" s="57">
        <f t="shared" si="2"/>
        <v>0</v>
      </c>
      <c r="J28" s="30">
        <v>1.27</v>
      </c>
      <c r="K28" s="39">
        <v>0</v>
      </c>
      <c r="L28" s="57">
        <v>0</v>
      </c>
      <c r="M28" s="58">
        <v>42</v>
      </c>
      <c r="N28" s="58">
        <v>41</v>
      </c>
      <c r="O28" s="60">
        <v>42</v>
      </c>
      <c r="P28" s="58" t="s">
        <v>87</v>
      </c>
    </row>
    <row r="29" spans="1:16" ht="13.5" thickBot="1" x14ac:dyDescent="0.25">
      <c r="A29" s="58">
        <v>21</v>
      </c>
      <c r="B29" s="57">
        <v>64</v>
      </c>
      <c r="C29" s="28">
        <v>0.5708333333333333</v>
      </c>
      <c r="D29" s="57">
        <v>41</v>
      </c>
      <c r="E29" s="28">
        <v>0.22430555555555556</v>
      </c>
      <c r="F29" s="57">
        <f t="shared" si="0"/>
        <v>53</v>
      </c>
      <c r="G29" s="29" t="s">
        <v>97</v>
      </c>
      <c r="H29" s="57">
        <f t="shared" si="1"/>
        <v>12</v>
      </c>
      <c r="I29" s="57">
        <f t="shared" si="2"/>
        <v>0</v>
      </c>
      <c r="J29" s="30">
        <v>0</v>
      </c>
      <c r="K29" s="39">
        <v>0</v>
      </c>
      <c r="L29" s="57">
        <v>0</v>
      </c>
      <c r="M29" s="58">
        <v>42</v>
      </c>
      <c r="N29" s="58">
        <v>43</v>
      </c>
      <c r="O29" s="60">
        <v>41</v>
      </c>
      <c r="P29" s="58" t="s">
        <v>98</v>
      </c>
    </row>
    <row r="30" spans="1:16" ht="13.5" thickBot="1" x14ac:dyDescent="0.25">
      <c r="A30" s="57">
        <v>22</v>
      </c>
      <c r="B30" s="57">
        <v>53</v>
      </c>
      <c r="C30" s="28">
        <v>0.52083333333333337</v>
      </c>
      <c r="D30" s="57">
        <v>40</v>
      </c>
      <c r="E30" s="28">
        <v>0.27430555555555552</v>
      </c>
      <c r="F30" s="57">
        <f t="shared" si="0"/>
        <v>47</v>
      </c>
      <c r="G30" s="29" t="s">
        <v>96</v>
      </c>
      <c r="H30" s="57">
        <f t="shared" si="1"/>
        <v>18</v>
      </c>
      <c r="I30" s="57">
        <f t="shared" si="2"/>
        <v>0</v>
      </c>
      <c r="J30" s="30">
        <v>0</v>
      </c>
      <c r="K30" s="39">
        <v>0</v>
      </c>
      <c r="L30" s="57">
        <v>0</v>
      </c>
      <c r="M30" s="58">
        <v>44</v>
      </c>
      <c r="N30" s="58">
        <v>44</v>
      </c>
      <c r="O30" s="60">
        <v>40</v>
      </c>
      <c r="P30" s="58" t="s">
        <v>94</v>
      </c>
    </row>
    <row r="31" spans="1:16" ht="13.5" thickBot="1" x14ac:dyDescent="0.25">
      <c r="A31" s="58">
        <v>23</v>
      </c>
      <c r="B31" s="57">
        <v>40</v>
      </c>
      <c r="C31" s="28">
        <v>0</v>
      </c>
      <c r="D31" s="57">
        <v>37</v>
      </c>
      <c r="E31" s="28">
        <v>0.30277777777777776</v>
      </c>
      <c r="F31" s="57">
        <f t="shared" si="0"/>
        <v>39</v>
      </c>
      <c r="G31" s="29" t="s">
        <v>99</v>
      </c>
      <c r="H31" s="57">
        <f t="shared" si="1"/>
        <v>26</v>
      </c>
      <c r="I31" s="57">
        <f t="shared" si="2"/>
        <v>0</v>
      </c>
      <c r="J31" s="30">
        <v>0</v>
      </c>
      <c r="K31" s="39">
        <v>0</v>
      </c>
      <c r="L31" s="57">
        <v>0</v>
      </c>
      <c r="M31" s="58">
        <v>43</v>
      </c>
      <c r="N31" s="58">
        <v>44</v>
      </c>
      <c r="O31" s="60">
        <v>37</v>
      </c>
      <c r="P31" s="58" t="s">
        <v>94</v>
      </c>
    </row>
    <row r="32" spans="1:16" ht="13.5" thickBot="1" x14ac:dyDescent="0.25">
      <c r="A32" s="57">
        <v>24</v>
      </c>
      <c r="B32" s="57">
        <v>41</v>
      </c>
      <c r="C32" s="28">
        <v>0.62222222222222223</v>
      </c>
      <c r="D32" s="57">
        <v>34</v>
      </c>
      <c r="E32" s="28">
        <v>0.98125000000000007</v>
      </c>
      <c r="F32" s="57">
        <f>IF(B32="", "",ROUND(AVERAGE(B32,D32),0))</f>
        <v>38</v>
      </c>
      <c r="G32" s="29" t="s">
        <v>100</v>
      </c>
      <c r="H32" s="57">
        <f t="shared" si="1"/>
        <v>27</v>
      </c>
      <c r="I32" s="57">
        <f t="shared" si="2"/>
        <v>0</v>
      </c>
      <c r="J32" s="30">
        <v>0</v>
      </c>
      <c r="K32" s="39">
        <v>0</v>
      </c>
      <c r="L32" s="71">
        <v>0</v>
      </c>
      <c r="M32" s="58">
        <v>42</v>
      </c>
      <c r="N32" s="58">
        <v>43</v>
      </c>
      <c r="O32" s="60">
        <v>38</v>
      </c>
      <c r="P32" s="58"/>
    </row>
    <row r="33" spans="1:16" ht="13.5" thickBot="1" x14ac:dyDescent="0.25">
      <c r="A33" s="58">
        <v>25</v>
      </c>
      <c r="B33" s="57">
        <v>51</v>
      </c>
      <c r="C33" s="28">
        <v>0.4368055555555555</v>
      </c>
      <c r="D33" s="57">
        <v>34</v>
      </c>
      <c r="E33" s="28">
        <v>3.8194444444444441E-2</v>
      </c>
      <c r="F33" s="57">
        <f t="shared" si="0"/>
        <v>43</v>
      </c>
      <c r="G33" s="29" t="s">
        <v>101</v>
      </c>
      <c r="H33" s="57">
        <f t="shared" si="1"/>
        <v>22</v>
      </c>
      <c r="I33" s="57">
        <f t="shared" si="2"/>
        <v>0</v>
      </c>
      <c r="J33" s="30" t="s">
        <v>71</v>
      </c>
      <c r="K33" s="39">
        <v>0</v>
      </c>
      <c r="L33" s="57">
        <v>0</v>
      </c>
      <c r="M33" s="58">
        <v>40</v>
      </c>
      <c r="N33" s="58">
        <v>42</v>
      </c>
      <c r="O33" s="60">
        <v>34</v>
      </c>
      <c r="P33" s="58" t="s">
        <v>83</v>
      </c>
    </row>
    <row r="34" spans="1:16" ht="13.5" thickBot="1" x14ac:dyDescent="0.25">
      <c r="A34" s="57">
        <v>26</v>
      </c>
      <c r="B34" s="57">
        <v>34</v>
      </c>
      <c r="C34" s="28">
        <v>0</v>
      </c>
      <c r="D34" s="57">
        <v>30</v>
      </c>
      <c r="E34" s="28">
        <v>0.92847222222222225</v>
      </c>
      <c r="F34" s="57">
        <f t="shared" si="0"/>
        <v>32</v>
      </c>
      <c r="G34" s="29" t="s">
        <v>102</v>
      </c>
      <c r="H34" s="57">
        <f t="shared" si="1"/>
        <v>33</v>
      </c>
      <c r="I34" s="57">
        <f t="shared" si="2"/>
        <v>0</v>
      </c>
      <c r="J34" s="30">
        <v>0.01</v>
      </c>
      <c r="K34" s="39" t="s">
        <v>71</v>
      </c>
      <c r="L34" s="57" t="s">
        <v>71</v>
      </c>
      <c r="M34" s="58">
        <v>39</v>
      </c>
      <c r="N34" s="58">
        <v>41</v>
      </c>
      <c r="O34" s="60">
        <v>30</v>
      </c>
      <c r="P34" s="58" t="s">
        <v>76</v>
      </c>
    </row>
    <row r="35" spans="1:16" ht="13.5" thickBot="1" x14ac:dyDescent="0.25">
      <c r="A35" s="58">
        <v>27</v>
      </c>
      <c r="B35" s="57">
        <v>30</v>
      </c>
      <c r="C35" s="28">
        <v>0</v>
      </c>
      <c r="D35" s="57">
        <v>22</v>
      </c>
      <c r="E35" s="28">
        <v>0.86111111111111116</v>
      </c>
      <c r="F35" s="57">
        <f t="shared" si="0"/>
        <v>26</v>
      </c>
      <c r="G35" s="29" t="s">
        <v>91</v>
      </c>
      <c r="H35" s="57">
        <f t="shared" si="1"/>
        <v>39</v>
      </c>
      <c r="I35" s="57">
        <f t="shared" si="2"/>
        <v>0</v>
      </c>
      <c r="J35" s="57" t="s">
        <v>71</v>
      </c>
      <c r="K35" s="39" t="s">
        <v>71</v>
      </c>
      <c r="L35" s="57" t="s">
        <v>71</v>
      </c>
      <c r="M35" s="58">
        <v>37</v>
      </c>
      <c r="N35" s="58">
        <v>39</v>
      </c>
      <c r="O35" s="60">
        <v>28</v>
      </c>
      <c r="P35" s="58" t="s">
        <v>76</v>
      </c>
    </row>
    <row r="36" spans="1:16" ht="13.5" thickBot="1" x14ac:dyDescent="0.25">
      <c r="A36" s="57">
        <v>28</v>
      </c>
      <c r="B36" s="57">
        <v>37</v>
      </c>
      <c r="C36" s="28">
        <v>0.57500000000000007</v>
      </c>
      <c r="D36" s="57">
        <v>22</v>
      </c>
      <c r="E36" s="28">
        <v>0.12638888888888888</v>
      </c>
      <c r="F36" s="57">
        <f t="shared" si="0"/>
        <v>30</v>
      </c>
      <c r="G36" s="29" t="s">
        <v>73</v>
      </c>
      <c r="H36" s="57">
        <f t="shared" si="1"/>
        <v>35</v>
      </c>
      <c r="I36" s="57">
        <f t="shared" si="2"/>
        <v>0</v>
      </c>
      <c r="J36" s="30" t="s">
        <v>71</v>
      </c>
      <c r="K36" s="39" t="s">
        <v>71</v>
      </c>
      <c r="L36" s="57">
        <v>0</v>
      </c>
      <c r="M36" s="58">
        <v>35</v>
      </c>
      <c r="N36" s="58">
        <v>37</v>
      </c>
      <c r="O36" s="60">
        <v>22</v>
      </c>
      <c r="P36" s="55" t="s">
        <v>76</v>
      </c>
    </row>
    <row r="37" spans="1:16" ht="13.5" thickBot="1" x14ac:dyDescent="0.25">
      <c r="A37" s="58">
        <v>29</v>
      </c>
      <c r="B37" s="57">
        <v>29</v>
      </c>
      <c r="C37" s="28">
        <v>0.69097222222222221</v>
      </c>
      <c r="D37" s="57">
        <v>22</v>
      </c>
      <c r="E37" s="28">
        <v>0.97083333333333333</v>
      </c>
      <c r="F37" s="57">
        <f t="shared" si="0"/>
        <v>26</v>
      </c>
      <c r="G37" s="29" t="s">
        <v>91</v>
      </c>
      <c r="H37" s="57">
        <f t="shared" si="1"/>
        <v>39</v>
      </c>
      <c r="I37" s="57">
        <f t="shared" si="2"/>
        <v>0</v>
      </c>
      <c r="J37" s="30" t="s">
        <v>71</v>
      </c>
      <c r="K37" s="39" t="s">
        <v>71</v>
      </c>
      <c r="L37" s="57" t="s">
        <v>71</v>
      </c>
      <c r="M37" s="58">
        <v>35</v>
      </c>
      <c r="N37" s="58">
        <v>37</v>
      </c>
      <c r="O37" s="60">
        <v>27</v>
      </c>
      <c r="P37" s="58" t="s">
        <v>76</v>
      </c>
    </row>
    <row r="38" spans="1:16" ht="13.5" thickBot="1" x14ac:dyDescent="0.25">
      <c r="A38" s="58">
        <v>30</v>
      </c>
      <c r="B38" s="57">
        <v>42</v>
      </c>
      <c r="C38" s="28">
        <v>0.97291666666666676</v>
      </c>
      <c r="D38" s="57">
        <v>11</v>
      </c>
      <c r="E38" s="28">
        <v>0.30069444444444443</v>
      </c>
      <c r="F38" s="57">
        <f t="shared" si="0"/>
        <v>27</v>
      </c>
      <c r="G38" s="29" t="s">
        <v>84</v>
      </c>
      <c r="H38" s="57">
        <f t="shared" si="1"/>
        <v>38</v>
      </c>
      <c r="I38" s="57">
        <f t="shared" si="2"/>
        <v>0</v>
      </c>
      <c r="J38" s="30">
        <v>0.09</v>
      </c>
      <c r="K38" s="39">
        <v>0.8</v>
      </c>
      <c r="L38" s="57">
        <v>1</v>
      </c>
      <c r="M38" s="58">
        <v>35</v>
      </c>
      <c r="N38" s="58">
        <v>37</v>
      </c>
      <c r="O38" s="60">
        <v>11</v>
      </c>
      <c r="P38" s="58" t="s">
        <v>103</v>
      </c>
    </row>
    <row r="39" spans="1:16" ht="13.5" thickBot="1" x14ac:dyDescent="0.25">
      <c r="A39" s="32">
        <v>31</v>
      </c>
      <c r="B39" s="32">
        <v>44</v>
      </c>
      <c r="C39" s="33">
        <v>0.57916666666666672</v>
      </c>
      <c r="D39" s="32">
        <v>34</v>
      </c>
      <c r="E39" s="33">
        <v>0.83333333333333337</v>
      </c>
      <c r="F39" s="32">
        <f t="shared" si="0"/>
        <v>39</v>
      </c>
      <c r="G39" s="34" t="s">
        <v>99</v>
      </c>
      <c r="H39" s="35">
        <f t="shared" si="1"/>
        <v>26</v>
      </c>
      <c r="I39" s="32">
        <f t="shared" si="2"/>
        <v>0</v>
      </c>
      <c r="J39" s="72">
        <v>0</v>
      </c>
      <c r="K39" s="64">
        <v>0</v>
      </c>
      <c r="L39" s="32" t="s">
        <v>71</v>
      </c>
      <c r="M39" s="35">
        <v>37</v>
      </c>
      <c r="N39" s="35">
        <v>37</v>
      </c>
      <c r="O39" s="35">
        <v>38</v>
      </c>
      <c r="P39" s="35"/>
    </row>
    <row r="40" spans="1:16" ht="13.5" thickBot="1" x14ac:dyDescent="0.25">
      <c r="A40" s="104" t="s">
        <v>36</v>
      </c>
      <c r="B40" s="105">
        <f>IF(B9="","",AVERAGE(B9:B39))</f>
        <v>39.29032258064516</v>
      </c>
      <c r="C40" s="104"/>
      <c r="D40" s="105">
        <f>IF(D9="","",AVERAGE(D9:D39))</f>
        <v>24.483870967741936</v>
      </c>
      <c r="E40" s="104"/>
      <c r="F40" s="105">
        <f>IF(F9="","",AVERAGE(F9:F39))</f>
        <v>32.161290322580648</v>
      </c>
      <c r="G40" s="105"/>
      <c r="H40" s="104">
        <f>IF(H9="","",SUM(H9:H39))</f>
        <v>1018</v>
      </c>
      <c r="I40" s="104">
        <f>IF(I9="","",SUM(I9:I39))</f>
        <v>0</v>
      </c>
      <c r="J40" s="106">
        <f>IF(J9="","",SUM(J9:J39))</f>
        <v>2.5299999999999994</v>
      </c>
      <c r="K40" s="105">
        <f>IF(K9="","",SUM(K9:K39))</f>
        <v>1.6</v>
      </c>
      <c r="L40" s="104"/>
      <c r="M40" s="105">
        <f>IF(M9="","",AVERAGE(M9:M39))</f>
        <v>37.5</v>
      </c>
      <c r="N40" s="105">
        <f>IF(N9="","",AVERAGE(N9:N39))</f>
        <v>38.166666666666664</v>
      </c>
      <c r="O40" s="105"/>
      <c r="P40" s="37"/>
    </row>
    <row r="41" spans="1:16" ht="13.5" thickBot="1" x14ac:dyDescent="0.25">
      <c r="A41" s="58" t="s">
        <v>11</v>
      </c>
      <c r="B41" s="57">
        <f>MAX(B9:B39)</f>
        <v>64</v>
      </c>
      <c r="C41" s="57"/>
      <c r="D41" s="57">
        <f>MAX(D9:D39)</f>
        <v>42</v>
      </c>
      <c r="E41" s="57"/>
      <c r="F41" s="57">
        <f>MAX(F9:F39)</f>
        <v>53</v>
      </c>
      <c r="G41" s="57"/>
      <c r="H41" s="58">
        <f>MAX(H9:H39)</f>
        <v>60</v>
      </c>
      <c r="I41" s="58">
        <f>MAX(I9:I39)</f>
        <v>0</v>
      </c>
      <c r="J41" s="30">
        <f>MAX(J9:J39)</f>
        <v>1.27</v>
      </c>
      <c r="K41" s="39">
        <f>MAX(K9:K39)</f>
        <v>0.8</v>
      </c>
      <c r="L41" s="57">
        <f>MAX(L9:L39)</f>
        <v>1</v>
      </c>
      <c r="M41" s="58"/>
      <c r="N41" s="58"/>
      <c r="O41" s="60"/>
      <c r="P41" s="58"/>
    </row>
    <row r="42" spans="1:16" ht="13.5" thickBot="1" x14ac:dyDescent="0.25">
      <c r="A42" s="57" t="s">
        <v>12</v>
      </c>
      <c r="B42" s="57">
        <f>MIN(B9:B39)</f>
        <v>11</v>
      </c>
      <c r="C42" s="57"/>
      <c r="D42" s="57">
        <f>MIN(D9:D39)</f>
        <v>-3</v>
      </c>
      <c r="E42" s="57"/>
      <c r="F42" s="57">
        <f>MIN(F9:F39)</f>
        <v>5</v>
      </c>
      <c r="G42" s="57"/>
      <c r="H42" s="57">
        <f>MIN(H9:H39)</f>
        <v>12</v>
      </c>
      <c r="I42" s="57">
        <f>MIN(I9:I39)</f>
        <v>0</v>
      </c>
      <c r="J42" s="30">
        <f>MIN(J9:J39)</f>
        <v>0</v>
      </c>
      <c r="K42" s="39">
        <f>MIN(K9:K39)</f>
        <v>0</v>
      </c>
      <c r="L42" s="57">
        <f>MIN(L9:L39)</f>
        <v>0</v>
      </c>
      <c r="M42" s="57"/>
      <c r="N42" s="57"/>
      <c r="O42" s="59"/>
      <c r="P42" s="58"/>
    </row>
    <row r="43" spans="1:16" ht="13.5" thickBot="1" x14ac:dyDescent="0.25">
      <c r="A43" s="58" t="s">
        <v>22</v>
      </c>
      <c r="B43" s="39">
        <v>32.9</v>
      </c>
      <c r="C43" s="39"/>
      <c r="D43" s="39">
        <v>16.7</v>
      </c>
      <c r="E43" s="39"/>
      <c r="F43" s="39">
        <f>AVERAGE(B43,D43)</f>
        <v>24.799999999999997</v>
      </c>
      <c r="G43" s="39"/>
      <c r="H43" s="40">
        <v>1246</v>
      </c>
      <c r="I43" s="58">
        <v>0</v>
      </c>
      <c r="J43" s="30">
        <v>2.0499999999999998</v>
      </c>
      <c r="K43" s="39">
        <v>6.8</v>
      </c>
      <c r="L43" s="57"/>
      <c r="M43" s="58"/>
      <c r="N43" s="58"/>
      <c r="O43" s="60"/>
      <c r="P43" s="58"/>
    </row>
    <row r="44" spans="1:16" ht="13.5" thickBot="1" x14ac:dyDescent="0.25">
      <c r="A44" s="25" t="s">
        <v>23</v>
      </c>
      <c r="B44" s="107">
        <f>IF(B40="","",B40-B43)</f>
        <v>6.3903225806451616</v>
      </c>
      <c r="C44" s="107"/>
      <c r="D44" s="107">
        <f>IF(D40="","",D40-D43)</f>
        <v>7.7838709677419367</v>
      </c>
      <c r="E44" s="107"/>
      <c r="F44" s="107">
        <f>IF(F40="","",F40-F43)</f>
        <v>7.3612903225806505</v>
      </c>
      <c r="G44" s="107"/>
      <c r="H44" s="108">
        <f>IF(H40="","",H40-H43)</f>
        <v>-228</v>
      </c>
      <c r="I44" s="108">
        <f t="shared" ref="I44:K44" si="3">IF(I40="","",I40-I43)</f>
        <v>0</v>
      </c>
      <c r="J44" s="109">
        <f t="shared" si="3"/>
        <v>0.47999999999999954</v>
      </c>
      <c r="K44" s="107">
        <f t="shared" si="3"/>
        <v>-5.1999999999999993</v>
      </c>
      <c r="L44" s="25"/>
      <c r="M44" s="25"/>
      <c r="N44" s="25"/>
      <c r="O44" s="25"/>
      <c r="P44" s="58"/>
    </row>
    <row r="45" spans="1:16" ht="13.5" thickBot="1" x14ac:dyDescent="0.25">
      <c r="A45" s="55" t="s">
        <v>49</v>
      </c>
      <c r="B45" s="57">
        <f>COUNTIF(B9:B39,"&gt;89")</f>
        <v>0</v>
      </c>
      <c r="C45" s="56" t="s">
        <v>50</v>
      </c>
      <c r="D45" s="57">
        <f>COUNTIF(D9:D39,"&lt;33")</f>
        <v>22</v>
      </c>
      <c r="E45" s="57"/>
      <c r="F45" s="57"/>
      <c r="G45" s="57"/>
      <c r="H45" s="58"/>
      <c r="I45" s="58"/>
      <c r="J45" s="57"/>
      <c r="K45" s="57"/>
      <c r="L45" s="57"/>
      <c r="M45" s="58"/>
      <c r="N45" s="58"/>
      <c r="O45" s="60"/>
      <c r="P45" s="38"/>
    </row>
    <row r="46" spans="1:16" x14ac:dyDescent="0.2">
      <c r="P46" s="41"/>
    </row>
    <row r="47" spans="1:16" x14ac:dyDescent="0.2">
      <c r="A47" s="16" t="s">
        <v>13</v>
      </c>
    </row>
    <row r="48" spans="1:16" x14ac:dyDescent="0.2">
      <c r="A48" s="16" t="s">
        <v>14</v>
      </c>
      <c r="P48" s="16"/>
    </row>
    <row r="49" spans="1:16" x14ac:dyDescent="0.2">
      <c r="A49" s="42" t="s">
        <v>26</v>
      </c>
      <c r="P49" s="16"/>
    </row>
    <row r="50" spans="1:16" x14ac:dyDescent="0.2">
      <c r="A50" s="16" t="s">
        <v>15</v>
      </c>
      <c r="P50" s="16"/>
    </row>
    <row r="51" spans="1:16" x14ac:dyDescent="0.2">
      <c r="A51" s="42" t="s">
        <v>16</v>
      </c>
      <c r="P51" s="16"/>
    </row>
    <row r="52" spans="1:16" x14ac:dyDescent="0.2">
      <c r="A52" s="42" t="s">
        <v>57</v>
      </c>
      <c r="P52" s="16"/>
    </row>
    <row r="53" spans="1:16" x14ac:dyDescent="0.2">
      <c r="A53" s="42" t="s">
        <v>45</v>
      </c>
      <c r="P53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view="pageLayout" topLeftCell="A10" zoomScaleNormal="100" workbookViewId="0">
      <selection activeCell="G40" sqref="G40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6" x14ac:dyDescent="0.2">
      <c r="A4" s="18"/>
    </row>
    <row r="5" spans="1:16" ht="16.5" thickBot="1" x14ac:dyDescent="0.3">
      <c r="A5" s="125" t="s">
        <v>68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23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23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23">
        <v>1</v>
      </c>
      <c r="B9" s="27">
        <v>77</v>
      </c>
      <c r="C9" s="28">
        <v>0.62638888888888888</v>
      </c>
      <c r="D9" s="27">
        <v>44</v>
      </c>
      <c r="E9" s="28">
        <v>0.23124999999999998</v>
      </c>
      <c r="F9" s="27">
        <f t="shared" ref="F9:F38" si="0">IF(B9="", "",ROUND(AVERAGE(B9,D9),0))</f>
        <v>61</v>
      </c>
      <c r="G9" s="29" t="s">
        <v>91</v>
      </c>
      <c r="H9" s="27">
        <f t="shared" ref="H9:H39" si="1">IF(F9="", "", IF(F9&lt;65,65-F9,0))</f>
        <v>4</v>
      </c>
      <c r="I9" s="27">
        <f>IF(F9="","",IF(F9&gt;65,F9-65,0))</f>
        <v>0</v>
      </c>
      <c r="J9" s="30">
        <v>0</v>
      </c>
      <c r="K9" s="39">
        <v>0</v>
      </c>
      <c r="L9" s="27">
        <v>0</v>
      </c>
      <c r="M9" s="23">
        <v>63</v>
      </c>
      <c r="N9" s="23">
        <v>67</v>
      </c>
      <c r="O9" s="60">
        <v>44</v>
      </c>
      <c r="P9" s="31"/>
    </row>
    <row r="10" spans="1:16" ht="13.5" thickBot="1" x14ac:dyDescent="0.25">
      <c r="A10" s="27">
        <v>2</v>
      </c>
      <c r="B10" s="27">
        <v>85</v>
      </c>
      <c r="C10" s="28">
        <v>0.56111111111111112</v>
      </c>
      <c r="D10" s="27">
        <v>58</v>
      </c>
      <c r="E10" s="28">
        <v>0.25</v>
      </c>
      <c r="F10" s="27">
        <f t="shared" si="0"/>
        <v>72</v>
      </c>
      <c r="G10" s="29" t="s">
        <v>100</v>
      </c>
      <c r="H10" s="27">
        <f t="shared" si="1"/>
        <v>0</v>
      </c>
      <c r="I10" s="27">
        <f t="shared" ref="I10:I39" si="2">IF(F10="","",IF(F10&gt;65,F10-65,0))</f>
        <v>7</v>
      </c>
      <c r="J10" s="30">
        <v>0</v>
      </c>
      <c r="K10" s="63">
        <v>0</v>
      </c>
      <c r="L10" s="27">
        <v>0</v>
      </c>
      <c r="M10" s="23">
        <v>67</v>
      </c>
      <c r="N10" s="23">
        <v>69</v>
      </c>
      <c r="O10" s="60">
        <v>58</v>
      </c>
      <c r="P10" s="31"/>
    </row>
    <row r="11" spans="1:16" ht="13.5" thickBot="1" x14ac:dyDescent="0.25">
      <c r="A11" s="23">
        <v>3</v>
      </c>
      <c r="B11" s="27">
        <v>79</v>
      </c>
      <c r="C11" s="28">
        <v>0.4513888888888889</v>
      </c>
      <c r="D11" s="27">
        <v>61</v>
      </c>
      <c r="E11" s="28">
        <v>0.16319444444444445</v>
      </c>
      <c r="F11" s="27">
        <f t="shared" si="0"/>
        <v>70</v>
      </c>
      <c r="G11" s="29" t="s">
        <v>134</v>
      </c>
      <c r="H11" s="27">
        <f t="shared" si="1"/>
        <v>0</v>
      </c>
      <c r="I11" s="27">
        <f t="shared" si="2"/>
        <v>5</v>
      </c>
      <c r="J11" s="30">
        <v>0</v>
      </c>
      <c r="K11" s="63">
        <v>0</v>
      </c>
      <c r="L11" s="27">
        <v>0</v>
      </c>
      <c r="M11" s="23">
        <v>68</v>
      </c>
      <c r="N11" s="23">
        <v>70</v>
      </c>
      <c r="O11" s="60">
        <v>61</v>
      </c>
      <c r="P11" s="31"/>
    </row>
    <row r="12" spans="1:16" ht="13.5" thickBot="1" x14ac:dyDescent="0.25">
      <c r="A12" s="27">
        <v>4</v>
      </c>
      <c r="B12" s="27">
        <v>76</v>
      </c>
      <c r="C12" s="28">
        <v>1.5972222222222224E-2</v>
      </c>
      <c r="D12" s="27">
        <v>66</v>
      </c>
      <c r="E12" s="28">
        <v>0.20486111111111113</v>
      </c>
      <c r="F12" s="27">
        <f>IF(B12="", "",ROUND(AVERAGE(B12,D12),0))</f>
        <v>71</v>
      </c>
      <c r="G12" s="29" t="s">
        <v>100</v>
      </c>
      <c r="H12" s="27">
        <f t="shared" si="1"/>
        <v>0</v>
      </c>
      <c r="I12" s="27">
        <f t="shared" si="2"/>
        <v>6</v>
      </c>
      <c r="J12" s="30">
        <v>0.04</v>
      </c>
      <c r="K12" s="63">
        <v>0</v>
      </c>
      <c r="L12" s="27">
        <v>0</v>
      </c>
      <c r="M12" s="23">
        <v>70</v>
      </c>
      <c r="N12" s="23">
        <v>71</v>
      </c>
      <c r="O12" s="60">
        <v>66</v>
      </c>
      <c r="P12" s="23" t="s">
        <v>83</v>
      </c>
    </row>
    <row r="13" spans="1:16" ht="13.5" thickBot="1" x14ac:dyDescent="0.25">
      <c r="A13" s="23">
        <v>5</v>
      </c>
      <c r="B13" s="27">
        <v>74</v>
      </c>
      <c r="C13" s="28">
        <v>0.54166666666666663</v>
      </c>
      <c r="D13" s="27">
        <v>60</v>
      </c>
      <c r="E13" s="28">
        <v>0.32569444444444445</v>
      </c>
      <c r="F13" s="27">
        <f t="shared" si="0"/>
        <v>67</v>
      </c>
      <c r="G13" s="29" t="s">
        <v>109</v>
      </c>
      <c r="H13" s="27">
        <f t="shared" si="1"/>
        <v>0</v>
      </c>
      <c r="I13" s="27">
        <f t="shared" si="2"/>
        <v>2</v>
      </c>
      <c r="J13" s="30">
        <v>0.24</v>
      </c>
      <c r="K13" s="39">
        <v>0</v>
      </c>
      <c r="L13" s="27">
        <v>0</v>
      </c>
      <c r="M13" s="23">
        <v>70</v>
      </c>
      <c r="N13" s="23">
        <v>71</v>
      </c>
      <c r="O13" s="60">
        <v>61</v>
      </c>
      <c r="P13" s="23" t="s">
        <v>83</v>
      </c>
    </row>
    <row r="14" spans="1:16" ht="13.5" thickBot="1" x14ac:dyDescent="0.25">
      <c r="A14" s="27">
        <v>6</v>
      </c>
      <c r="B14" s="27">
        <v>71</v>
      </c>
      <c r="C14" s="28">
        <v>0.63541666666666663</v>
      </c>
      <c r="D14" s="27">
        <v>65</v>
      </c>
      <c r="E14" s="28">
        <v>0.21458333333333335</v>
      </c>
      <c r="F14" s="27">
        <f t="shared" si="0"/>
        <v>68</v>
      </c>
      <c r="G14" s="29" t="s">
        <v>88</v>
      </c>
      <c r="H14" s="27">
        <f t="shared" si="1"/>
        <v>0</v>
      </c>
      <c r="I14" s="27">
        <f t="shared" si="2"/>
        <v>3</v>
      </c>
      <c r="J14" s="30">
        <v>1.42</v>
      </c>
      <c r="K14" s="63">
        <v>0</v>
      </c>
      <c r="L14" s="27">
        <v>0</v>
      </c>
      <c r="M14" s="23">
        <v>69</v>
      </c>
      <c r="N14" s="23">
        <v>70</v>
      </c>
      <c r="O14" s="60">
        <v>65</v>
      </c>
      <c r="P14" s="118" t="s">
        <v>83</v>
      </c>
    </row>
    <row r="15" spans="1:16" ht="13.5" thickBot="1" x14ac:dyDescent="0.25">
      <c r="A15" s="23">
        <v>7</v>
      </c>
      <c r="B15" s="27">
        <v>85</v>
      </c>
      <c r="C15" s="28">
        <v>0.51041666666666663</v>
      </c>
      <c r="D15" s="27">
        <v>59</v>
      </c>
      <c r="E15" s="28">
        <v>0.69305555555555554</v>
      </c>
      <c r="F15" s="27">
        <f t="shared" si="0"/>
        <v>72</v>
      </c>
      <c r="G15" s="29" t="s">
        <v>74</v>
      </c>
      <c r="H15" s="27">
        <f t="shared" si="1"/>
        <v>0</v>
      </c>
      <c r="I15" s="27">
        <f t="shared" si="2"/>
        <v>7</v>
      </c>
      <c r="J15" s="30">
        <v>0.16</v>
      </c>
      <c r="K15" s="63">
        <v>0</v>
      </c>
      <c r="L15" s="27">
        <v>0</v>
      </c>
      <c r="M15" s="23">
        <v>69</v>
      </c>
      <c r="N15" s="23">
        <v>70</v>
      </c>
      <c r="O15" s="60">
        <v>61</v>
      </c>
      <c r="P15" s="118" t="s">
        <v>83</v>
      </c>
    </row>
    <row r="16" spans="1:16" ht="13.5" thickBot="1" x14ac:dyDescent="0.25">
      <c r="A16" s="27">
        <v>8</v>
      </c>
      <c r="B16" s="27">
        <v>79</v>
      </c>
      <c r="C16" s="28">
        <v>0.55763888888888891</v>
      </c>
      <c r="D16" s="27">
        <v>51</v>
      </c>
      <c r="E16" s="28">
        <v>0.24722222222222223</v>
      </c>
      <c r="F16" s="27">
        <f t="shared" si="0"/>
        <v>65</v>
      </c>
      <c r="G16" s="29" t="s">
        <v>75</v>
      </c>
      <c r="H16" s="27">
        <f t="shared" si="1"/>
        <v>0</v>
      </c>
      <c r="I16" s="27">
        <f t="shared" si="2"/>
        <v>0</v>
      </c>
      <c r="J16" s="30">
        <v>0.22</v>
      </c>
      <c r="K16" s="39">
        <v>0</v>
      </c>
      <c r="L16" s="27">
        <v>0</v>
      </c>
      <c r="M16" s="23">
        <v>65</v>
      </c>
      <c r="N16" s="23">
        <v>69</v>
      </c>
      <c r="O16" s="60">
        <v>51</v>
      </c>
      <c r="P16" s="118" t="s">
        <v>83</v>
      </c>
    </row>
    <row r="17" spans="1:16" ht="13.5" thickBot="1" x14ac:dyDescent="0.25">
      <c r="A17" s="23">
        <v>9</v>
      </c>
      <c r="B17" s="27">
        <v>84</v>
      </c>
      <c r="C17" s="28">
        <v>0.5541666666666667</v>
      </c>
      <c r="D17" s="27">
        <v>57</v>
      </c>
      <c r="E17" s="28">
        <v>0.23819444444444446</v>
      </c>
      <c r="F17" s="27">
        <f t="shared" si="0"/>
        <v>71</v>
      </c>
      <c r="G17" s="29" t="s">
        <v>74</v>
      </c>
      <c r="H17" s="27">
        <f t="shared" si="1"/>
        <v>0</v>
      </c>
      <c r="I17" s="27">
        <f t="shared" si="2"/>
        <v>6</v>
      </c>
      <c r="J17" s="30">
        <v>0</v>
      </c>
      <c r="K17" s="39">
        <v>0</v>
      </c>
      <c r="L17" s="27">
        <v>0</v>
      </c>
      <c r="M17" s="23">
        <v>67</v>
      </c>
      <c r="N17" s="23">
        <v>69</v>
      </c>
      <c r="O17" s="60">
        <v>57</v>
      </c>
      <c r="P17" s="23" t="s">
        <v>94</v>
      </c>
    </row>
    <row r="18" spans="1:16" ht="13.5" thickBot="1" x14ac:dyDescent="0.25">
      <c r="A18" s="27">
        <v>10</v>
      </c>
      <c r="B18" s="27">
        <v>77</v>
      </c>
      <c r="C18" s="28">
        <v>0.51736111111111105</v>
      </c>
      <c r="D18" s="27">
        <v>58</v>
      </c>
      <c r="E18" s="28">
        <v>0.99930555555555556</v>
      </c>
      <c r="F18" s="27">
        <f t="shared" si="0"/>
        <v>68</v>
      </c>
      <c r="G18" s="29" t="s">
        <v>95</v>
      </c>
      <c r="H18" s="27">
        <f t="shared" si="1"/>
        <v>0</v>
      </c>
      <c r="I18" s="27">
        <f t="shared" si="2"/>
        <v>3</v>
      </c>
      <c r="J18" s="30">
        <v>0.37</v>
      </c>
      <c r="K18" s="39">
        <v>0</v>
      </c>
      <c r="L18" s="27">
        <v>0</v>
      </c>
      <c r="M18" s="23">
        <v>70</v>
      </c>
      <c r="N18" s="23">
        <v>70</v>
      </c>
      <c r="O18" s="60">
        <v>64</v>
      </c>
      <c r="P18" s="118" t="s">
        <v>83</v>
      </c>
    </row>
    <row r="19" spans="1:16" ht="13.5" thickBot="1" x14ac:dyDescent="0.25">
      <c r="A19" s="23">
        <v>11</v>
      </c>
      <c r="B19" s="27">
        <v>58</v>
      </c>
      <c r="C19" s="28">
        <v>0</v>
      </c>
      <c r="D19" s="27">
        <v>54</v>
      </c>
      <c r="E19" s="28">
        <v>0.35347222222222219</v>
      </c>
      <c r="F19" s="27">
        <f t="shared" si="0"/>
        <v>56</v>
      </c>
      <c r="G19" s="29" t="s">
        <v>119</v>
      </c>
      <c r="H19" s="27">
        <f t="shared" si="1"/>
        <v>9</v>
      </c>
      <c r="I19" s="27">
        <f t="shared" si="2"/>
        <v>0</v>
      </c>
      <c r="J19" s="30">
        <v>1.8</v>
      </c>
      <c r="K19" s="39">
        <v>0</v>
      </c>
      <c r="L19" s="27">
        <v>0</v>
      </c>
      <c r="M19" s="23">
        <v>67</v>
      </c>
      <c r="N19" s="23">
        <v>69</v>
      </c>
      <c r="O19" s="60">
        <v>54</v>
      </c>
      <c r="P19" s="23" t="s">
        <v>83</v>
      </c>
    </row>
    <row r="20" spans="1:16" ht="13.5" thickBot="1" x14ac:dyDescent="0.25">
      <c r="A20" s="27">
        <v>12</v>
      </c>
      <c r="B20" s="27">
        <v>63</v>
      </c>
      <c r="C20" s="28">
        <v>7.1527777777777787E-2</v>
      </c>
      <c r="D20" s="27">
        <v>48</v>
      </c>
      <c r="E20" s="28">
        <v>0.99722222222222223</v>
      </c>
      <c r="F20" s="27">
        <f t="shared" si="0"/>
        <v>56</v>
      </c>
      <c r="G20" s="29" t="s">
        <v>91</v>
      </c>
      <c r="H20" s="27">
        <f t="shared" si="1"/>
        <v>9</v>
      </c>
      <c r="I20" s="27">
        <f t="shared" si="2"/>
        <v>0</v>
      </c>
      <c r="J20" s="30">
        <v>0.11</v>
      </c>
      <c r="K20" s="39">
        <v>0</v>
      </c>
      <c r="L20" s="27">
        <v>0</v>
      </c>
      <c r="M20" s="23">
        <v>66</v>
      </c>
      <c r="N20" s="23">
        <v>67</v>
      </c>
      <c r="O20" s="60">
        <v>57</v>
      </c>
      <c r="P20" s="23" t="s">
        <v>87</v>
      </c>
    </row>
    <row r="21" spans="1:16" ht="13.5" thickBot="1" x14ac:dyDescent="0.25">
      <c r="A21" s="23">
        <v>13</v>
      </c>
      <c r="B21" s="27">
        <v>78</v>
      </c>
      <c r="C21" s="28">
        <v>0.6</v>
      </c>
      <c r="D21" s="27">
        <v>47</v>
      </c>
      <c r="E21" s="28">
        <v>4.3055555555555562E-2</v>
      </c>
      <c r="F21" s="27">
        <f t="shared" si="0"/>
        <v>63</v>
      </c>
      <c r="G21" s="29" t="s">
        <v>75</v>
      </c>
      <c r="H21" s="27">
        <f t="shared" si="1"/>
        <v>2</v>
      </c>
      <c r="I21" s="27">
        <f t="shared" si="2"/>
        <v>0</v>
      </c>
      <c r="J21" s="30">
        <v>0.02</v>
      </c>
      <c r="K21" s="39">
        <v>0</v>
      </c>
      <c r="L21" s="27">
        <v>0</v>
      </c>
      <c r="M21" s="23">
        <v>62</v>
      </c>
      <c r="N21" s="23">
        <v>66</v>
      </c>
      <c r="O21" s="60">
        <v>47</v>
      </c>
      <c r="P21" s="23" t="s">
        <v>83</v>
      </c>
    </row>
    <row r="22" spans="1:16" ht="13.5" thickBot="1" x14ac:dyDescent="0.25">
      <c r="A22" s="27">
        <v>14</v>
      </c>
      <c r="B22" s="27">
        <v>85</v>
      </c>
      <c r="C22" s="28">
        <v>0.5541666666666667</v>
      </c>
      <c r="D22" s="27">
        <v>57</v>
      </c>
      <c r="E22" s="28">
        <v>7.7083333333333337E-2</v>
      </c>
      <c r="F22" s="27">
        <f t="shared" si="0"/>
        <v>71</v>
      </c>
      <c r="G22" s="29" t="s">
        <v>85</v>
      </c>
      <c r="H22" s="27">
        <f t="shared" si="1"/>
        <v>0</v>
      </c>
      <c r="I22" s="27">
        <f t="shared" si="2"/>
        <v>6</v>
      </c>
      <c r="J22" s="30">
        <v>0</v>
      </c>
      <c r="K22" s="39">
        <v>0</v>
      </c>
      <c r="L22" s="27">
        <v>0</v>
      </c>
      <c r="M22" s="23">
        <v>66</v>
      </c>
      <c r="N22" s="23">
        <v>67</v>
      </c>
      <c r="O22" s="60">
        <v>57</v>
      </c>
      <c r="P22" s="23"/>
    </row>
    <row r="23" spans="1:16" ht="13.5" thickBot="1" x14ac:dyDescent="0.25">
      <c r="A23" s="23">
        <v>15</v>
      </c>
      <c r="B23" s="27">
        <v>73</v>
      </c>
      <c r="C23" s="28">
        <v>2.4999999999999998E-2</v>
      </c>
      <c r="D23" s="27">
        <v>48</v>
      </c>
      <c r="E23" s="28">
        <v>0.99930555555555556</v>
      </c>
      <c r="F23" s="27">
        <f>IF(B23="", "",ROUND(AVERAGE(B23,D23),0))</f>
        <v>61</v>
      </c>
      <c r="G23" s="29" t="s">
        <v>102</v>
      </c>
      <c r="H23" s="27">
        <f t="shared" si="1"/>
        <v>4</v>
      </c>
      <c r="I23" s="27">
        <f t="shared" si="2"/>
        <v>0</v>
      </c>
      <c r="J23" s="30">
        <v>0.15</v>
      </c>
      <c r="K23" s="39">
        <v>0</v>
      </c>
      <c r="L23" s="27">
        <v>0</v>
      </c>
      <c r="M23" s="23">
        <v>69</v>
      </c>
      <c r="N23" s="23">
        <v>69</v>
      </c>
      <c r="O23" s="60">
        <v>57</v>
      </c>
      <c r="P23" s="23" t="s">
        <v>83</v>
      </c>
    </row>
    <row r="24" spans="1:16" ht="13.5" thickBot="1" x14ac:dyDescent="0.25">
      <c r="A24" s="27">
        <v>16</v>
      </c>
      <c r="B24" s="27">
        <v>65</v>
      </c>
      <c r="C24" s="28">
        <v>0.60763888888888895</v>
      </c>
      <c r="D24" s="27">
        <v>39</v>
      </c>
      <c r="E24" s="28">
        <v>0.25138888888888888</v>
      </c>
      <c r="F24" s="27">
        <f t="shared" si="0"/>
        <v>52</v>
      </c>
      <c r="G24" s="29" t="s">
        <v>104</v>
      </c>
      <c r="H24" s="27">
        <f t="shared" si="1"/>
        <v>13</v>
      </c>
      <c r="I24" s="27">
        <f t="shared" si="2"/>
        <v>0</v>
      </c>
      <c r="J24" s="30">
        <v>0.01</v>
      </c>
      <c r="K24" s="39">
        <v>0</v>
      </c>
      <c r="L24" s="27">
        <v>0</v>
      </c>
      <c r="M24" s="23">
        <v>61</v>
      </c>
      <c r="N24" s="23">
        <v>65</v>
      </c>
      <c r="O24" s="60">
        <v>39</v>
      </c>
      <c r="P24" s="23" t="s">
        <v>83</v>
      </c>
    </row>
    <row r="25" spans="1:16" ht="13.5" thickBot="1" x14ac:dyDescent="0.25">
      <c r="A25" s="23">
        <v>17</v>
      </c>
      <c r="B25" s="27">
        <v>70</v>
      </c>
      <c r="C25" s="28">
        <v>0.56944444444444442</v>
      </c>
      <c r="D25" s="27">
        <v>39</v>
      </c>
      <c r="E25" s="28">
        <v>0.22916666666666666</v>
      </c>
      <c r="F25" s="27">
        <f t="shared" si="0"/>
        <v>55</v>
      </c>
      <c r="G25" s="29" t="s">
        <v>91</v>
      </c>
      <c r="H25" s="27">
        <f t="shared" si="1"/>
        <v>10</v>
      </c>
      <c r="I25" s="27">
        <f t="shared" si="2"/>
        <v>0</v>
      </c>
      <c r="J25" s="30">
        <v>0</v>
      </c>
      <c r="K25" s="39">
        <v>0</v>
      </c>
      <c r="L25" s="27">
        <v>0</v>
      </c>
      <c r="M25" s="23">
        <v>58</v>
      </c>
      <c r="N25" s="23">
        <v>63</v>
      </c>
      <c r="O25" s="60">
        <v>39</v>
      </c>
      <c r="P25" s="23"/>
    </row>
    <row r="26" spans="1:16" ht="13.5" thickBot="1" x14ac:dyDescent="0.25">
      <c r="A26" s="27">
        <v>18</v>
      </c>
      <c r="B26" s="27">
        <v>71</v>
      </c>
      <c r="C26" s="28">
        <v>0.54513888888888895</v>
      </c>
      <c r="D26" s="27">
        <v>40</v>
      </c>
      <c r="E26" s="28">
        <v>0.27916666666666667</v>
      </c>
      <c r="F26" s="27">
        <f t="shared" si="0"/>
        <v>56</v>
      </c>
      <c r="G26" s="29" t="s">
        <v>144</v>
      </c>
      <c r="H26" s="27">
        <f t="shared" si="1"/>
        <v>9</v>
      </c>
      <c r="I26" s="27">
        <f t="shared" si="2"/>
        <v>0</v>
      </c>
      <c r="J26" s="30">
        <v>0</v>
      </c>
      <c r="K26" s="39">
        <v>0</v>
      </c>
      <c r="L26" s="27">
        <v>0</v>
      </c>
      <c r="M26" s="23">
        <v>57</v>
      </c>
      <c r="N26" s="23">
        <v>62</v>
      </c>
      <c r="O26" s="60">
        <v>40</v>
      </c>
      <c r="P26" s="23"/>
    </row>
    <row r="27" spans="1:16" ht="13.5" thickBot="1" x14ac:dyDescent="0.25">
      <c r="A27" s="23">
        <v>19</v>
      </c>
      <c r="B27" s="27">
        <v>78</v>
      </c>
      <c r="C27" s="28">
        <v>0.62777777777777777</v>
      </c>
      <c r="D27" s="27">
        <v>46</v>
      </c>
      <c r="E27" s="28">
        <v>0.24513888888888888</v>
      </c>
      <c r="F27" s="27">
        <f t="shared" si="0"/>
        <v>62</v>
      </c>
      <c r="G27" s="29" t="s">
        <v>109</v>
      </c>
      <c r="H27" s="27">
        <f t="shared" si="1"/>
        <v>3</v>
      </c>
      <c r="I27" s="27">
        <f t="shared" si="2"/>
        <v>0</v>
      </c>
      <c r="J27" s="30">
        <v>0</v>
      </c>
      <c r="K27" s="39">
        <v>0</v>
      </c>
      <c r="L27" s="27">
        <v>0</v>
      </c>
      <c r="M27" s="23">
        <v>59</v>
      </c>
      <c r="N27" s="23">
        <v>62</v>
      </c>
      <c r="O27" s="60">
        <v>46</v>
      </c>
      <c r="P27" s="23"/>
    </row>
    <row r="28" spans="1:16" ht="13.5" thickBot="1" x14ac:dyDescent="0.25">
      <c r="A28" s="27">
        <v>20</v>
      </c>
      <c r="B28" s="27">
        <v>79</v>
      </c>
      <c r="C28" s="28">
        <v>0.58124999999999993</v>
      </c>
      <c r="D28" s="27">
        <v>49</v>
      </c>
      <c r="E28" s="28">
        <v>0.21527777777777779</v>
      </c>
      <c r="F28" s="27">
        <f t="shared" si="0"/>
        <v>64</v>
      </c>
      <c r="G28" s="29" t="s">
        <v>95</v>
      </c>
      <c r="H28" s="27">
        <f t="shared" si="1"/>
        <v>1</v>
      </c>
      <c r="I28" s="27">
        <f t="shared" si="2"/>
        <v>0</v>
      </c>
      <c r="J28" s="30">
        <v>0</v>
      </c>
      <c r="K28" s="39">
        <v>0</v>
      </c>
      <c r="L28" s="27">
        <v>0</v>
      </c>
      <c r="M28" s="23">
        <v>59</v>
      </c>
      <c r="N28" s="23">
        <v>62</v>
      </c>
      <c r="O28" s="60">
        <v>49</v>
      </c>
      <c r="P28" s="23"/>
    </row>
    <row r="29" spans="1:16" ht="13.5" thickBot="1" x14ac:dyDescent="0.25">
      <c r="A29" s="23">
        <v>21</v>
      </c>
      <c r="B29" s="27">
        <v>76</v>
      </c>
      <c r="C29" s="28">
        <v>0.57638888888888895</v>
      </c>
      <c r="D29" s="27">
        <v>48</v>
      </c>
      <c r="E29" s="28">
        <v>0.21875</v>
      </c>
      <c r="F29" s="27">
        <f t="shared" si="0"/>
        <v>62</v>
      </c>
      <c r="G29" s="29" t="s">
        <v>88</v>
      </c>
      <c r="H29" s="27">
        <f t="shared" si="1"/>
        <v>3</v>
      </c>
      <c r="I29" s="27">
        <f t="shared" si="2"/>
        <v>0</v>
      </c>
      <c r="J29" s="30">
        <v>0</v>
      </c>
      <c r="K29" s="39">
        <v>0</v>
      </c>
      <c r="L29" s="27">
        <v>0</v>
      </c>
      <c r="M29" s="23">
        <v>60</v>
      </c>
      <c r="N29" s="23">
        <v>63</v>
      </c>
      <c r="O29" s="60">
        <v>48</v>
      </c>
      <c r="P29" s="23"/>
    </row>
    <row r="30" spans="1:16" ht="13.5" thickBot="1" x14ac:dyDescent="0.25">
      <c r="A30" s="27">
        <v>22</v>
      </c>
      <c r="B30" s="27">
        <v>71</v>
      </c>
      <c r="C30" s="28">
        <v>0.4381944444444445</v>
      </c>
      <c r="D30" s="27">
        <v>52</v>
      </c>
      <c r="E30" s="28">
        <v>0.76041666666666663</v>
      </c>
      <c r="F30" s="27">
        <f t="shared" si="0"/>
        <v>62</v>
      </c>
      <c r="G30" s="29" t="s">
        <v>88</v>
      </c>
      <c r="H30" s="27">
        <f t="shared" si="1"/>
        <v>3</v>
      </c>
      <c r="I30" s="27">
        <f t="shared" si="2"/>
        <v>0</v>
      </c>
      <c r="J30" s="30" t="s">
        <v>71</v>
      </c>
      <c r="K30" s="39">
        <v>0</v>
      </c>
      <c r="L30" s="27">
        <v>0</v>
      </c>
      <c r="M30" s="23">
        <v>63</v>
      </c>
      <c r="N30" s="23">
        <v>64</v>
      </c>
      <c r="O30" s="60">
        <v>62</v>
      </c>
      <c r="P30" s="23"/>
    </row>
    <row r="31" spans="1:16" ht="13.5" thickBot="1" x14ac:dyDescent="0.25">
      <c r="A31" s="23">
        <v>23</v>
      </c>
      <c r="B31" s="27">
        <v>53</v>
      </c>
      <c r="C31" s="28">
        <v>0.4777777777777778</v>
      </c>
      <c r="D31" s="27">
        <v>48</v>
      </c>
      <c r="E31" s="28">
        <v>0.99444444444444446</v>
      </c>
      <c r="F31" s="27">
        <f t="shared" si="0"/>
        <v>51</v>
      </c>
      <c r="G31" s="29" t="s">
        <v>119</v>
      </c>
      <c r="H31" s="27">
        <f t="shared" si="1"/>
        <v>14</v>
      </c>
      <c r="I31" s="27">
        <f t="shared" si="2"/>
        <v>0</v>
      </c>
      <c r="J31" s="30">
        <v>1.39</v>
      </c>
      <c r="K31" s="39">
        <v>0</v>
      </c>
      <c r="L31" s="27">
        <v>0</v>
      </c>
      <c r="M31" s="23">
        <v>60</v>
      </c>
      <c r="N31" s="23">
        <v>62</v>
      </c>
      <c r="O31" s="60">
        <v>51</v>
      </c>
      <c r="P31" s="23" t="s">
        <v>83</v>
      </c>
    </row>
    <row r="32" spans="1:16" ht="13.5" thickBot="1" x14ac:dyDescent="0.25">
      <c r="A32" s="27">
        <v>24</v>
      </c>
      <c r="B32" s="27">
        <v>48</v>
      </c>
      <c r="C32" s="28">
        <v>6.2499999999999995E-3</v>
      </c>
      <c r="D32" s="27">
        <v>40</v>
      </c>
      <c r="E32" s="28">
        <v>0.97222222222222221</v>
      </c>
      <c r="F32" s="27">
        <f t="shared" si="0"/>
        <v>44</v>
      </c>
      <c r="G32" s="29" t="s">
        <v>77</v>
      </c>
      <c r="H32" s="27">
        <f t="shared" si="1"/>
        <v>21</v>
      </c>
      <c r="I32" s="27">
        <f t="shared" si="2"/>
        <v>0</v>
      </c>
      <c r="J32" s="30">
        <v>0.25</v>
      </c>
      <c r="K32" s="39">
        <v>0</v>
      </c>
      <c r="L32" s="27">
        <v>0</v>
      </c>
      <c r="M32" s="23">
        <v>57</v>
      </c>
      <c r="N32" s="23">
        <v>60</v>
      </c>
      <c r="O32" s="60">
        <v>45</v>
      </c>
      <c r="P32" s="23" t="s">
        <v>83</v>
      </c>
    </row>
    <row r="33" spans="1:16" ht="13.5" thickBot="1" x14ac:dyDescent="0.25">
      <c r="A33" s="23">
        <v>25</v>
      </c>
      <c r="B33" s="27">
        <v>52</v>
      </c>
      <c r="C33" s="28">
        <v>0.65416666666666667</v>
      </c>
      <c r="D33" s="27">
        <v>35</v>
      </c>
      <c r="E33" s="28">
        <v>0.99791666666666667</v>
      </c>
      <c r="F33" s="27">
        <f t="shared" si="0"/>
        <v>44</v>
      </c>
      <c r="G33" s="29" t="s">
        <v>77</v>
      </c>
      <c r="H33" s="27">
        <f t="shared" si="1"/>
        <v>21</v>
      </c>
      <c r="I33" s="27">
        <f t="shared" si="2"/>
        <v>0</v>
      </c>
      <c r="J33" s="30">
        <v>0.1</v>
      </c>
      <c r="K33" s="39">
        <v>0</v>
      </c>
      <c r="L33" s="27">
        <v>0</v>
      </c>
      <c r="M33" s="23">
        <v>53</v>
      </c>
      <c r="N33" s="23">
        <v>57</v>
      </c>
      <c r="O33" s="60">
        <v>35</v>
      </c>
      <c r="P33" s="23" t="s">
        <v>83</v>
      </c>
    </row>
    <row r="34" spans="1:16" ht="13.5" thickBot="1" x14ac:dyDescent="0.25">
      <c r="A34" s="27">
        <v>26</v>
      </c>
      <c r="B34" s="27">
        <v>64</v>
      </c>
      <c r="C34" s="28">
        <v>0.55555555555555558</v>
      </c>
      <c r="D34" s="27">
        <v>33</v>
      </c>
      <c r="E34" s="28">
        <v>0.15486111111111112</v>
      </c>
      <c r="F34" s="27">
        <f t="shared" si="0"/>
        <v>49</v>
      </c>
      <c r="G34" s="29" t="s">
        <v>130</v>
      </c>
      <c r="H34" s="27">
        <f t="shared" si="1"/>
        <v>16</v>
      </c>
      <c r="I34" s="27">
        <f t="shared" si="2"/>
        <v>0</v>
      </c>
      <c r="J34" s="30">
        <v>0</v>
      </c>
      <c r="K34" s="39">
        <v>0</v>
      </c>
      <c r="L34" s="27">
        <v>0</v>
      </c>
      <c r="M34" s="23">
        <v>50</v>
      </c>
      <c r="N34" s="23">
        <v>55</v>
      </c>
      <c r="O34" s="60">
        <v>33</v>
      </c>
      <c r="P34" s="23"/>
    </row>
    <row r="35" spans="1:16" ht="13.5" thickBot="1" x14ac:dyDescent="0.25">
      <c r="A35" s="23">
        <v>27</v>
      </c>
      <c r="B35" s="27">
        <v>57</v>
      </c>
      <c r="C35" s="28">
        <v>0</v>
      </c>
      <c r="D35" s="27">
        <v>37</v>
      </c>
      <c r="E35" s="28">
        <v>0.99305555555555547</v>
      </c>
      <c r="F35" s="27">
        <f t="shared" si="0"/>
        <v>47</v>
      </c>
      <c r="G35" s="29" t="s">
        <v>105</v>
      </c>
      <c r="H35" s="27">
        <f t="shared" si="1"/>
        <v>18</v>
      </c>
      <c r="I35" s="27">
        <f t="shared" si="2"/>
        <v>0</v>
      </c>
      <c r="J35" s="30">
        <v>0</v>
      </c>
      <c r="K35" s="39">
        <v>0</v>
      </c>
      <c r="L35" s="27">
        <v>0</v>
      </c>
      <c r="M35" s="23">
        <v>54</v>
      </c>
      <c r="N35" s="23">
        <v>56</v>
      </c>
      <c r="O35" s="60">
        <v>39</v>
      </c>
      <c r="P35" s="85"/>
    </row>
    <row r="36" spans="1:16" ht="13.5" thickBot="1" x14ac:dyDescent="0.25">
      <c r="A36" s="27">
        <v>28</v>
      </c>
      <c r="B36" s="27">
        <v>39</v>
      </c>
      <c r="C36" s="28">
        <v>0.48749999999999999</v>
      </c>
      <c r="D36" s="27">
        <v>34</v>
      </c>
      <c r="E36" s="28">
        <v>0.26527777777777778</v>
      </c>
      <c r="F36" s="27">
        <f t="shared" si="0"/>
        <v>37</v>
      </c>
      <c r="G36" s="29" t="s">
        <v>137</v>
      </c>
      <c r="H36" s="27">
        <f t="shared" si="1"/>
        <v>28</v>
      </c>
      <c r="I36" s="27">
        <f t="shared" si="2"/>
        <v>0</v>
      </c>
      <c r="J36" s="30" t="s">
        <v>71</v>
      </c>
      <c r="K36" s="39">
        <v>0</v>
      </c>
      <c r="L36" s="27">
        <v>0</v>
      </c>
      <c r="M36" s="23">
        <v>51</v>
      </c>
      <c r="N36" s="23">
        <v>54</v>
      </c>
      <c r="O36" s="60">
        <v>34</v>
      </c>
      <c r="P36" s="31"/>
    </row>
    <row r="37" spans="1:16" ht="13.5" thickBot="1" x14ac:dyDescent="0.25">
      <c r="A37" s="23">
        <v>29</v>
      </c>
      <c r="B37" s="27">
        <v>48</v>
      </c>
      <c r="C37" s="28">
        <v>0.61388888888888882</v>
      </c>
      <c r="D37" s="27">
        <v>31</v>
      </c>
      <c r="E37" s="28">
        <v>0.29444444444444445</v>
      </c>
      <c r="F37" s="27">
        <f t="shared" si="0"/>
        <v>40</v>
      </c>
      <c r="G37" s="29" t="s">
        <v>124</v>
      </c>
      <c r="H37" s="27">
        <f t="shared" si="1"/>
        <v>25</v>
      </c>
      <c r="I37" s="27">
        <f t="shared" si="2"/>
        <v>0</v>
      </c>
      <c r="J37" s="30" t="s">
        <v>71</v>
      </c>
      <c r="K37" s="39" t="s">
        <v>71</v>
      </c>
      <c r="L37" s="27">
        <v>0</v>
      </c>
      <c r="M37" s="23">
        <v>49</v>
      </c>
      <c r="N37" s="23">
        <v>53</v>
      </c>
      <c r="O37" s="60">
        <v>31</v>
      </c>
      <c r="P37" s="93" t="s">
        <v>150</v>
      </c>
    </row>
    <row r="38" spans="1:16" ht="13.5" thickBot="1" x14ac:dyDescent="0.25">
      <c r="A38" s="23">
        <v>30</v>
      </c>
      <c r="B38" s="27">
        <v>51</v>
      </c>
      <c r="C38" s="28">
        <v>0.60625000000000007</v>
      </c>
      <c r="D38" s="27">
        <v>32</v>
      </c>
      <c r="E38" s="28">
        <v>0.95138888888888884</v>
      </c>
      <c r="F38" s="27">
        <f t="shared" si="0"/>
        <v>42</v>
      </c>
      <c r="G38" s="29" t="s">
        <v>140</v>
      </c>
      <c r="H38" s="27">
        <f t="shared" si="1"/>
        <v>23</v>
      </c>
      <c r="I38" s="27">
        <f t="shared" si="2"/>
        <v>0</v>
      </c>
      <c r="J38" s="30">
        <v>0.03</v>
      </c>
      <c r="K38" s="39">
        <v>0</v>
      </c>
      <c r="L38" s="27">
        <v>0</v>
      </c>
      <c r="M38" s="23">
        <v>51</v>
      </c>
      <c r="N38" s="23">
        <v>53</v>
      </c>
      <c r="O38" s="60">
        <v>40</v>
      </c>
      <c r="P38" s="23" t="s">
        <v>83</v>
      </c>
    </row>
    <row r="39" spans="1:16" ht="13.5" thickBot="1" x14ac:dyDescent="0.25">
      <c r="A39" s="32">
        <v>31</v>
      </c>
      <c r="B39" s="32">
        <v>42</v>
      </c>
      <c r="C39" s="33">
        <v>0.54097222222222219</v>
      </c>
      <c r="D39" s="32">
        <v>30</v>
      </c>
      <c r="E39" s="33">
        <v>0.27291666666666664</v>
      </c>
      <c r="F39" s="32">
        <f>IF(B39="", "",ROUND(AVERAGE(B39,D39),0))</f>
        <v>36</v>
      </c>
      <c r="G39" s="34" t="s">
        <v>107</v>
      </c>
      <c r="H39" s="35">
        <f t="shared" si="1"/>
        <v>29</v>
      </c>
      <c r="I39" s="32">
        <f t="shared" si="2"/>
        <v>0</v>
      </c>
      <c r="J39" s="72">
        <v>0</v>
      </c>
      <c r="K39" s="64">
        <v>0</v>
      </c>
      <c r="L39" s="32">
        <v>0</v>
      </c>
      <c r="M39" s="35">
        <v>47</v>
      </c>
      <c r="N39" s="35">
        <v>51</v>
      </c>
      <c r="O39" s="35">
        <v>30</v>
      </c>
      <c r="P39" s="35"/>
    </row>
    <row r="40" spans="1:16" ht="13.5" thickBot="1" x14ac:dyDescent="0.25">
      <c r="A40" s="36" t="s">
        <v>36</v>
      </c>
      <c r="B40" s="105">
        <f>IF(B9="","",AVERAGE(B9:B39))</f>
        <v>68</v>
      </c>
      <c r="C40" s="104"/>
      <c r="D40" s="105">
        <f>IF(D9="","",AVERAGE(D9:D39))</f>
        <v>47.29032258064516</v>
      </c>
      <c r="E40" s="104"/>
      <c r="F40" s="105">
        <f>IF(F9="","",AVERAGE(F9:F39))</f>
        <v>57.903225806451616</v>
      </c>
      <c r="G40" s="105"/>
      <c r="H40" s="104">
        <f>IF(H9="","",SUM(H9:H39))</f>
        <v>265</v>
      </c>
      <c r="I40" s="104">
        <f>IF(I9="","",SUM(I9:I39))</f>
        <v>45</v>
      </c>
      <c r="J40" s="106">
        <f>IF(J9="","",SUM(J9:J39))</f>
        <v>6.31</v>
      </c>
      <c r="K40" s="105">
        <f>IF(K9="","",SUM(K9:K39))</f>
        <v>0</v>
      </c>
      <c r="L40" s="110">
        <f>IF(L9="","",AVERAGE(L9:L39))</f>
        <v>0</v>
      </c>
      <c r="M40" s="105">
        <f>IF(M9="","",AVERAGE(M9:M39))</f>
        <v>61.193548387096776</v>
      </c>
      <c r="N40" s="105">
        <f>IF(N9="","",AVERAGE(N9:N39))</f>
        <v>63.741935483870968</v>
      </c>
      <c r="O40" s="105"/>
      <c r="P40" s="37"/>
    </row>
    <row r="41" spans="1:16" ht="13.5" thickBot="1" x14ac:dyDescent="0.25">
      <c r="A41" s="23" t="s">
        <v>11</v>
      </c>
      <c r="B41" s="27">
        <f>MAX(B9:B39)</f>
        <v>85</v>
      </c>
      <c r="C41" s="27"/>
      <c r="D41" s="27">
        <f>MAX(D9:D39)</f>
        <v>66</v>
      </c>
      <c r="E41" s="27"/>
      <c r="F41" s="27">
        <f>MAX(F9:F39)</f>
        <v>72</v>
      </c>
      <c r="G41" s="27"/>
      <c r="H41" s="23">
        <f>MAX(H9:H39)</f>
        <v>29</v>
      </c>
      <c r="I41" s="23">
        <f>MAX(I9:I39)</f>
        <v>7</v>
      </c>
      <c r="J41" s="30">
        <f>MAX(J9:J39)</f>
        <v>1.8</v>
      </c>
      <c r="K41" s="39">
        <f>MAX(K9:K39)</f>
        <v>0</v>
      </c>
      <c r="L41" s="27">
        <f>MAX(L9:L39)</f>
        <v>0</v>
      </c>
      <c r="M41" s="23"/>
      <c r="N41" s="23"/>
      <c r="O41" s="60"/>
      <c r="P41" s="23"/>
    </row>
    <row r="42" spans="1:16" ht="13.5" thickBot="1" x14ac:dyDescent="0.25">
      <c r="A42" s="27" t="s">
        <v>12</v>
      </c>
      <c r="B42" s="27">
        <f>MIN(B9:B39)</f>
        <v>39</v>
      </c>
      <c r="C42" s="27"/>
      <c r="D42" s="27">
        <f>MIN(D9:D39)</f>
        <v>30</v>
      </c>
      <c r="E42" s="27"/>
      <c r="F42" s="27">
        <f>MIN(F9:F39)</f>
        <v>36</v>
      </c>
      <c r="G42" s="27"/>
      <c r="H42" s="27">
        <f>MIN(H9:H39)</f>
        <v>0</v>
      </c>
      <c r="I42" s="27">
        <f>MIN(I9:I39)</f>
        <v>0</v>
      </c>
      <c r="J42" s="30">
        <f>MIN(J9:J39)</f>
        <v>0</v>
      </c>
      <c r="K42" s="39">
        <f>MIN(K9:K39)</f>
        <v>0</v>
      </c>
      <c r="L42" s="27">
        <f>MIN(L9:L39)</f>
        <v>0</v>
      </c>
      <c r="M42" s="27"/>
      <c r="N42" s="27"/>
      <c r="O42" s="59"/>
      <c r="P42" s="23"/>
    </row>
    <row r="43" spans="1:16" ht="13.5" thickBot="1" x14ac:dyDescent="0.25">
      <c r="A43" s="23" t="s">
        <v>22</v>
      </c>
      <c r="B43" s="39">
        <v>65.2</v>
      </c>
      <c r="C43" s="39"/>
      <c r="D43" s="39">
        <v>42.6</v>
      </c>
      <c r="E43" s="39"/>
      <c r="F43" s="39">
        <f>AVERAGE(B43,D43)</f>
        <v>53.900000000000006</v>
      </c>
      <c r="G43" s="39"/>
      <c r="H43" s="40">
        <v>358</v>
      </c>
      <c r="I43" s="23">
        <v>14</v>
      </c>
      <c r="J43" s="30">
        <v>3.26</v>
      </c>
      <c r="K43" s="39">
        <v>0.1</v>
      </c>
      <c r="L43" s="27"/>
      <c r="M43" s="23"/>
      <c r="N43" s="23"/>
      <c r="O43" s="60"/>
      <c r="P43" s="23"/>
    </row>
    <row r="44" spans="1:16" ht="13.5" thickBot="1" x14ac:dyDescent="0.25">
      <c r="A44" s="27" t="s">
        <v>23</v>
      </c>
      <c r="B44" s="107">
        <f>IF(B40="","",B40-B43)</f>
        <v>2.7999999999999972</v>
      </c>
      <c r="C44" s="107"/>
      <c r="D44" s="107">
        <f>IF(D40="","",D40-D43)</f>
        <v>4.6903225806451587</v>
      </c>
      <c r="E44" s="107"/>
      <c r="F44" s="107">
        <f>IF(F40="","",F40-F43)</f>
        <v>4.00322580645161</v>
      </c>
      <c r="G44" s="107"/>
      <c r="H44" s="108">
        <f>IF(H40="","",H40-H43)</f>
        <v>-93</v>
      </c>
      <c r="I44" s="108">
        <f t="shared" ref="I44:K44" si="3">IF(I40="","",I40-I43)</f>
        <v>31</v>
      </c>
      <c r="J44" s="109">
        <f t="shared" si="3"/>
        <v>3.05</v>
      </c>
      <c r="K44" s="107">
        <f t="shared" si="3"/>
        <v>-0.1</v>
      </c>
      <c r="L44" s="25"/>
      <c r="M44" s="25"/>
      <c r="N44" s="25"/>
      <c r="O44" s="25"/>
      <c r="P44" s="23"/>
    </row>
    <row r="45" spans="1:16" ht="13.5" thickBot="1" x14ac:dyDescent="0.25">
      <c r="A45" s="61" t="s">
        <v>49</v>
      </c>
      <c r="B45" s="27">
        <f>COUNTIF(B9:B39,"&gt;89")</f>
        <v>0</v>
      </c>
      <c r="C45" s="62" t="s">
        <v>50</v>
      </c>
      <c r="D45" s="27">
        <f>COUNTIF(D9:D39,"&lt;33")</f>
        <v>3</v>
      </c>
      <c r="E45" s="27"/>
      <c r="F45" s="27"/>
      <c r="G45" s="27"/>
      <c r="H45" s="23"/>
      <c r="I45" s="23"/>
      <c r="J45" s="27"/>
      <c r="K45" s="27"/>
      <c r="L45" s="27"/>
      <c r="M45" s="23"/>
      <c r="N45" s="23"/>
      <c r="O45" s="60"/>
      <c r="P45" s="38"/>
    </row>
    <row r="46" spans="1:16" x14ac:dyDescent="0.2">
      <c r="P46" s="41"/>
    </row>
    <row r="47" spans="1:16" x14ac:dyDescent="0.2">
      <c r="A47" s="16" t="s">
        <v>13</v>
      </c>
    </row>
    <row r="48" spans="1:16" x14ac:dyDescent="0.2">
      <c r="A48" s="16" t="s">
        <v>14</v>
      </c>
      <c r="P48" s="16"/>
    </row>
    <row r="49" spans="1:16" x14ac:dyDescent="0.2">
      <c r="A49" s="42" t="s">
        <v>26</v>
      </c>
      <c r="P49" s="16"/>
    </row>
    <row r="50" spans="1:16" x14ac:dyDescent="0.2">
      <c r="A50" s="16" t="s">
        <v>15</v>
      </c>
      <c r="P50" s="16"/>
    </row>
    <row r="51" spans="1:16" x14ac:dyDescent="0.2">
      <c r="A51" s="42" t="s">
        <v>16</v>
      </c>
      <c r="P51" s="16"/>
    </row>
    <row r="52" spans="1:16" x14ac:dyDescent="0.2">
      <c r="A52" s="42" t="s">
        <v>57</v>
      </c>
      <c r="P52" s="16"/>
    </row>
    <row r="53" spans="1:16" x14ac:dyDescent="0.2">
      <c r="A53" s="42" t="s">
        <v>45</v>
      </c>
      <c r="P53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2"/>
  <sheetViews>
    <sheetView view="pageLayout" topLeftCell="A8" zoomScaleNormal="100" workbookViewId="0">
      <selection activeCell="P39" sqref="P39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6" x14ac:dyDescent="0.2">
      <c r="A4" s="18"/>
    </row>
    <row r="5" spans="1:16" ht="16.5" thickBot="1" x14ac:dyDescent="0.3">
      <c r="A5" s="125" t="s">
        <v>69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23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23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23">
        <v>1</v>
      </c>
      <c r="B9" s="27">
        <v>54</v>
      </c>
      <c r="C9" s="28">
        <v>0.99930555555555556</v>
      </c>
      <c r="D9" s="27">
        <v>35</v>
      </c>
      <c r="E9" s="28">
        <v>1.7361111111111112E-2</v>
      </c>
      <c r="F9" s="27">
        <f t="shared" ref="F9:F38" si="0">IF(B9="", "",ROUND(AVERAGE(B9,D9),0))</f>
        <v>45</v>
      </c>
      <c r="G9" s="29" t="s">
        <v>105</v>
      </c>
      <c r="H9" s="27">
        <f t="shared" ref="H9:H38" si="1">IF(F9="", "", IF(F9&lt;65,65-F9,0))</f>
        <v>20</v>
      </c>
      <c r="I9" s="27">
        <f>IF(F9="","",IF(F9&gt;65,F9-65,0))</f>
        <v>0</v>
      </c>
      <c r="J9" s="30">
        <v>0</v>
      </c>
      <c r="K9" s="39">
        <v>0</v>
      </c>
      <c r="L9" s="27">
        <v>0</v>
      </c>
      <c r="M9" s="23">
        <v>49</v>
      </c>
      <c r="N9" s="23">
        <v>51</v>
      </c>
      <c r="O9" s="60">
        <v>35</v>
      </c>
      <c r="P9" s="31"/>
    </row>
    <row r="10" spans="1:16" ht="13.5" thickBot="1" x14ac:dyDescent="0.25">
      <c r="A10" s="27">
        <v>2</v>
      </c>
      <c r="B10" s="27">
        <v>64</v>
      </c>
      <c r="C10" s="28">
        <v>0.56458333333333333</v>
      </c>
      <c r="D10" s="27">
        <v>49</v>
      </c>
      <c r="E10" s="28">
        <v>0.99722222222222223</v>
      </c>
      <c r="F10" s="27">
        <f t="shared" si="0"/>
        <v>57</v>
      </c>
      <c r="G10" s="29" t="s">
        <v>109</v>
      </c>
      <c r="H10" s="27">
        <f t="shared" si="1"/>
        <v>8</v>
      </c>
      <c r="I10" s="27">
        <f t="shared" ref="I10:I38" si="2">IF(F10="","",IF(F10&gt;65,F10-65,0))</f>
        <v>0</v>
      </c>
      <c r="J10" s="30">
        <v>0.09</v>
      </c>
      <c r="K10" s="63">
        <v>0</v>
      </c>
      <c r="L10" s="27">
        <v>0</v>
      </c>
      <c r="M10" s="23">
        <v>53</v>
      </c>
      <c r="N10" s="23">
        <v>53</v>
      </c>
      <c r="O10" s="60">
        <v>54</v>
      </c>
      <c r="P10" s="31" t="s">
        <v>83</v>
      </c>
    </row>
    <row r="11" spans="1:16" ht="13.5" thickBot="1" x14ac:dyDescent="0.25">
      <c r="A11" s="23">
        <v>3</v>
      </c>
      <c r="B11" s="27">
        <v>56</v>
      </c>
      <c r="C11" s="28">
        <v>0.57291666666666663</v>
      </c>
      <c r="D11" s="27">
        <v>41</v>
      </c>
      <c r="E11" s="28">
        <v>0.28055555555555556</v>
      </c>
      <c r="F11" s="27">
        <f t="shared" si="0"/>
        <v>49</v>
      </c>
      <c r="G11" s="29" t="s">
        <v>84</v>
      </c>
      <c r="H11" s="27">
        <f t="shared" si="1"/>
        <v>16</v>
      </c>
      <c r="I11" s="27">
        <f t="shared" si="2"/>
        <v>0</v>
      </c>
      <c r="J11" s="30">
        <v>0</v>
      </c>
      <c r="K11" s="63">
        <v>0</v>
      </c>
      <c r="L11" s="27">
        <v>0</v>
      </c>
      <c r="M11" s="23">
        <v>53</v>
      </c>
      <c r="N11" s="23">
        <v>55</v>
      </c>
      <c r="O11" s="60">
        <v>41</v>
      </c>
      <c r="P11" s="31" t="s">
        <v>94</v>
      </c>
    </row>
    <row r="12" spans="1:16" ht="13.5" thickBot="1" x14ac:dyDescent="0.25">
      <c r="A12" s="27">
        <v>4</v>
      </c>
      <c r="B12" s="27">
        <v>61</v>
      </c>
      <c r="C12" s="28">
        <v>0.99444444444444446</v>
      </c>
      <c r="D12" s="27">
        <v>42</v>
      </c>
      <c r="E12" s="28">
        <v>2.4999999999999998E-2</v>
      </c>
      <c r="F12" s="27">
        <f>IF(B12="", "",ROUND(AVERAGE(B12,D12),0))</f>
        <v>52</v>
      </c>
      <c r="G12" s="29" t="s">
        <v>73</v>
      </c>
      <c r="H12" s="27">
        <f t="shared" si="1"/>
        <v>13</v>
      </c>
      <c r="I12" s="27">
        <f t="shared" si="2"/>
        <v>0</v>
      </c>
      <c r="J12" s="30">
        <v>0</v>
      </c>
      <c r="K12" s="63">
        <v>0</v>
      </c>
      <c r="L12" s="27">
        <v>0</v>
      </c>
      <c r="M12" s="23">
        <v>52</v>
      </c>
      <c r="N12" s="23">
        <v>54</v>
      </c>
      <c r="O12" s="60">
        <v>42</v>
      </c>
      <c r="P12" s="23" t="s">
        <v>94</v>
      </c>
    </row>
    <row r="13" spans="1:16" ht="13.5" thickBot="1" x14ac:dyDescent="0.25">
      <c r="A13" s="23">
        <v>5</v>
      </c>
      <c r="B13" s="27">
        <v>70</v>
      </c>
      <c r="C13" s="28">
        <v>0.45347222222222222</v>
      </c>
      <c r="D13" s="27">
        <v>48</v>
      </c>
      <c r="E13" s="28">
        <v>0.99791666666666667</v>
      </c>
      <c r="F13" s="27">
        <f t="shared" si="0"/>
        <v>59</v>
      </c>
      <c r="G13" s="29" t="s">
        <v>100</v>
      </c>
      <c r="H13" s="27">
        <f t="shared" si="1"/>
        <v>6</v>
      </c>
      <c r="I13" s="27">
        <f t="shared" si="2"/>
        <v>0</v>
      </c>
      <c r="J13" s="30">
        <v>0.02</v>
      </c>
      <c r="K13" s="39">
        <v>0</v>
      </c>
      <c r="L13" s="27">
        <v>0</v>
      </c>
      <c r="M13" s="23">
        <v>57</v>
      </c>
      <c r="N13" s="23">
        <v>56</v>
      </c>
      <c r="O13" s="60">
        <v>60</v>
      </c>
      <c r="P13" s="23" t="s">
        <v>72</v>
      </c>
    </row>
    <row r="14" spans="1:16" ht="13.5" thickBot="1" x14ac:dyDescent="0.25">
      <c r="A14" s="27">
        <v>6</v>
      </c>
      <c r="B14" s="27">
        <v>49</v>
      </c>
      <c r="C14" s="28">
        <v>0</v>
      </c>
      <c r="D14" s="27">
        <v>37</v>
      </c>
      <c r="E14" s="28">
        <v>0.31041666666666667</v>
      </c>
      <c r="F14" s="27">
        <f t="shared" si="0"/>
        <v>43</v>
      </c>
      <c r="G14" s="29" t="s">
        <v>105</v>
      </c>
      <c r="H14" s="27">
        <f t="shared" si="1"/>
        <v>22</v>
      </c>
      <c r="I14" s="27">
        <f t="shared" si="2"/>
        <v>0</v>
      </c>
      <c r="J14" s="30">
        <v>0.94</v>
      </c>
      <c r="K14" s="63">
        <v>0</v>
      </c>
      <c r="L14" s="27">
        <v>0</v>
      </c>
      <c r="M14" s="23">
        <v>54</v>
      </c>
      <c r="N14" s="23">
        <v>57</v>
      </c>
      <c r="O14" s="60">
        <v>37</v>
      </c>
      <c r="P14" s="23" t="s">
        <v>151</v>
      </c>
    </row>
    <row r="15" spans="1:16" ht="13.5" thickBot="1" x14ac:dyDescent="0.25">
      <c r="A15" s="23">
        <v>7</v>
      </c>
      <c r="B15" s="27">
        <v>50</v>
      </c>
      <c r="C15" s="28">
        <v>0.48194444444444445</v>
      </c>
      <c r="D15" s="27">
        <v>39</v>
      </c>
      <c r="E15" s="28">
        <v>0.23055555555555554</v>
      </c>
      <c r="F15" s="27">
        <f t="shared" si="0"/>
        <v>45</v>
      </c>
      <c r="G15" s="29" t="s">
        <v>119</v>
      </c>
      <c r="H15" s="27">
        <f t="shared" si="1"/>
        <v>20</v>
      </c>
      <c r="I15" s="27">
        <f t="shared" si="2"/>
        <v>0</v>
      </c>
      <c r="J15" s="30" t="s">
        <v>71</v>
      </c>
      <c r="K15" s="63">
        <v>0</v>
      </c>
      <c r="L15" s="27">
        <v>0</v>
      </c>
      <c r="M15" s="23">
        <v>51</v>
      </c>
      <c r="N15" s="23">
        <v>54</v>
      </c>
      <c r="O15" s="60">
        <v>39</v>
      </c>
      <c r="P15" s="23" t="s">
        <v>83</v>
      </c>
    </row>
    <row r="16" spans="1:16" ht="13.5" thickBot="1" x14ac:dyDescent="0.25">
      <c r="A16" s="27">
        <v>8</v>
      </c>
      <c r="B16" s="27">
        <v>50</v>
      </c>
      <c r="C16" s="28">
        <v>0.56041666666666667</v>
      </c>
      <c r="D16" s="27">
        <v>32</v>
      </c>
      <c r="E16" s="28">
        <v>0.97430555555555554</v>
      </c>
      <c r="F16" s="27">
        <f t="shared" si="0"/>
        <v>41</v>
      </c>
      <c r="G16" s="29" t="s">
        <v>128</v>
      </c>
      <c r="H16" s="27">
        <f t="shared" si="1"/>
        <v>24</v>
      </c>
      <c r="I16" s="27">
        <f t="shared" si="2"/>
        <v>0</v>
      </c>
      <c r="J16" s="30">
        <v>0</v>
      </c>
      <c r="K16" s="39">
        <v>0</v>
      </c>
      <c r="L16" s="27">
        <v>0</v>
      </c>
      <c r="M16" s="23">
        <v>49</v>
      </c>
      <c r="N16" s="23">
        <v>53</v>
      </c>
      <c r="O16" s="60">
        <v>33</v>
      </c>
      <c r="P16" s="23"/>
    </row>
    <row r="17" spans="1:16" ht="13.5" thickBot="1" x14ac:dyDescent="0.25">
      <c r="A17" s="23">
        <v>9</v>
      </c>
      <c r="B17" s="27">
        <v>52</v>
      </c>
      <c r="C17" s="28">
        <v>0.51458333333333328</v>
      </c>
      <c r="D17" s="27">
        <v>26</v>
      </c>
      <c r="E17" s="28">
        <v>0.2722222222222222</v>
      </c>
      <c r="F17" s="27">
        <f t="shared" si="0"/>
        <v>39</v>
      </c>
      <c r="G17" s="29" t="s">
        <v>140</v>
      </c>
      <c r="H17" s="27">
        <f t="shared" si="1"/>
        <v>26</v>
      </c>
      <c r="I17" s="27">
        <f t="shared" si="2"/>
        <v>0</v>
      </c>
      <c r="J17" s="30">
        <v>0</v>
      </c>
      <c r="K17" s="39">
        <v>0</v>
      </c>
      <c r="L17" s="27">
        <v>0</v>
      </c>
      <c r="M17" s="23">
        <v>46</v>
      </c>
      <c r="N17" s="23">
        <v>51</v>
      </c>
      <c r="O17" s="60">
        <v>26</v>
      </c>
      <c r="P17" s="23"/>
    </row>
    <row r="18" spans="1:16" ht="13.5" thickBot="1" x14ac:dyDescent="0.25">
      <c r="A18" s="27">
        <v>10</v>
      </c>
      <c r="B18" s="27">
        <v>37</v>
      </c>
      <c r="C18" s="28">
        <v>0.58750000000000002</v>
      </c>
      <c r="D18" s="27">
        <v>20</v>
      </c>
      <c r="E18" s="28">
        <v>0.27777777777777779</v>
      </c>
      <c r="F18" s="27">
        <f t="shared" si="0"/>
        <v>29</v>
      </c>
      <c r="G18" s="29" t="s">
        <v>82</v>
      </c>
      <c r="H18" s="27">
        <f t="shared" si="1"/>
        <v>36</v>
      </c>
      <c r="I18" s="27">
        <f t="shared" si="2"/>
        <v>0</v>
      </c>
      <c r="J18" s="30">
        <v>0</v>
      </c>
      <c r="K18" s="39">
        <v>0</v>
      </c>
      <c r="L18" s="27">
        <v>0</v>
      </c>
      <c r="M18" s="23">
        <v>43</v>
      </c>
      <c r="N18" s="23">
        <v>49</v>
      </c>
      <c r="O18" s="60">
        <v>20</v>
      </c>
      <c r="P18" s="23"/>
    </row>
    <row r="19" spans="1:16" ht="13.5" thickBot="1" x14ac:dyDescent="0.25">
      <c r="A19" s="23">
        <v>11</v>
      </c>
      <c r="B19" s="27">
        <v>45</v>
      </c>
      <c r="C19" s="28">
        <v>0.55555555555555558</v>
      </c>
      <c r="D19" s="27">
        <v>24</v>
      </c>
      <c r="E19" s="28">
        <v>0.25694444444444448</v>
      </c>
      <c r="F19" s="27">
        <f t="shared" si="0"/>
        <v>35</v>
      </c>
      <c r="G19" s="29" t="s">
        <v>124</v>
      </c>
      <c r="H19" s="27">
        <f t="shared" si="1"/>
        <v>30</v>
      </c>
      <c r="I19" s="27">
        <f t="shared" si="2"/>
        <v>0</v>
      </c>
      <c r="J19" s="30">
        <v>0</v>
      </c>
      <c r="K19" s="39">
        <v>0</v>
      </c>
      <c r="L19" s="27">
        <v>0</v>
      </c>
      <c r="M19" s="23">
        <v>42</v>
      </c>
      <c r="N19" s="23">
        <v>47</v>
      </c>
      <c r="O19" s="60">
        <v>24</v>
      </c>
      <c r="P19" s="23"/>
    </row>
    <row r="20" spans="1:16" ht="13.5" thickBot="1" x14ac:dyDescent="0.25">
      <c r="A20" s="27">
        <v>12</v>
      </c>
      <c r="B20" s="27">
        <v>40</v>
      </c>
      <c r="C20" s="28">
        <v>0.5625</v>
      </c>
      <c r="D20" s="27">
        <v>36</v>
      </c>
      <c r="E20" s="28">
        <v>0.27291666666666664</v>
      </c>
      <c r="F20" s="27">
        <f t="shared" si="0"/>
        <v>38</v>
      </c>
      <c r="G20" s="29" t="s">
        <v>122</v>
      </c>
      <c r="H20" s="27">
        <f t="shared" si="1"/>
        <v>27</v>
      </c>
      <c r="I20" s="27">
        <f t="shared" si="2"/>
        <v>0</v>
      </c>
      <c r="J20" s="30" t="s">
        <v>71</v>
      </c>
      <c r="K20" s="39">
        <v>0</v>
      </c>
      <c r="L20" s="27">
        <v>0</v>
      </c>
      <c r="M20" s="23">
        <v>46</v>
      </c>
      <c r="N20" s="23">
        <v>48</v>
      </c>
      <c r="O20" s="60">
        <v>36</v>
      </c>
      <c r="P20" s="23" t="s">
        <v>83</v>
      </c>
    </row>
    <row r="21" spans="1:16" ht="13.5" thickBot="1" x14ac:dyDescent="0.25">
      <c r="A21" s="23">
        <v>13</v>
      </c>
      <c r="B21" s="27">
        <v>45</v>
      </c>
      <c r="C21" s="28">
        <v>0.59722222222222221</v>
      </c>
      <c r="D21" s="27">
        <v>32</v>
      </c>
      <c r="E21" s="28">
        <v>0.96111111111111114</v>
      </c>
      <c r="F21" s="27">
        <f t="shared" si="0"/>
        <v>39</v>
      </c>
      <c r="G21" s="29" t="s">
        <v>128</v>
      </c>
      <c r="H21" s="27">
        <f t="shared" si="1"/>
        <v>26</v>
      </c>
      <c r="I21" s="27">
        <f t="shared" si="2"/>
        <v>0</v>
      </c>
      <c r="J21" s="30" t="s">
        <v>71</v>
      </c>
      <c r="K21" s="39">
        <v>0</v>
      </c>
      <c r="L21" s="27">
        <v>0</v>
      </c>
      <c r="M21" s="23">
        <v>46</v>
      </c>
      <c r="N21" s="23">
        <v>48</v>
      </c>
      <c r="O21" s="60">
        <v>34</v>
      </c>
      <c r="P21" s="23"/>
    </row>
    <row r="22" spans="1:16" ht="13.5" thickBot="1" x14ac:dyDescent="0.25">
      <c r="A22" s="27">
        <v>14</v>
      </c>
      <c r="B22" s="27">
        <v>52</v>
      </c>
      <c r="C22" s="28">
        <v>0.54513888888888895</v>
      </c>
      <c r="D22" s="27">
        <v>29</v>
      </c>
      <c r="E22" s="28">
        <v>0.28333333333333333</v>
      </c>
      <c r="F22" s="27">
        <f t="shared" si="0"/>
        <v>41</v>
      </c>
      <c r="G22" s="29" t="s">
        <v>130</v>
      </c>
      <c r="H22" s="27">
        <f t="shared" si="1"/>
        <v>24</v>
      </c>
      <c r="I22" s="27">
        <f t="shared" si="2"/>
        <v>0</v>
      </c>
      <c r="J22" s="30">
        <v>0</v>
      </c>
      <c r="K22" s="39">
        <v>0</v>
      </c>
      <c r="L22" s="27">
        <v>0</v>
      </c>
      <c r="M22" s="23">
        <v>44</v>
      </c>
      <c r="N22" s="23">
        <v>47</v>
      </c>
      <c r="O22" s="60">
        <v>29</v>
      </c>
      <c r="P22" s="23"/>
    </row>
    <row r="23" spans="1:16" ht="13.5" thickBot="1" x14ac:dyDescent="0.25">
      <c r="A23" s="23">
        <v>15</v>
      </c>
      <c r="B23" s="27">
        <v>56</v>
      </c>
      <c r="C23" s="28">
        <v>0.59375</v>
      </c>
      <c r="D23" s="27">
        <v>32</v>
      </c>
      <c r="E23" s="28">
        <v>0.98888888888888893</v>
      </c>
      <c r="F23" s="27">
        <f>IF(B23="", "",ROUND(AVERAGE(B23,D23),0))</f>
        <v>44</v>
      </c>
      <c r="G23" s="29" t="s">
        <v>84</v>
      </c>
      <c r="H23" s="27">
        <f t="shared" si="1"/>
        <v>21</v>
      </c>
      <c r="I23" s="27">
        <f t="shared" si="2"/>
        <v>0</v>
      </c>
      <c r="J23" s="30">
        <v>0.47</v>
      </c>
      <c r="K23" s="39">
        <v>0</v>
      </c>
      <c r="L23" s="27">
        <v>0</v>
      </c>
      <c r="M23" s="23">
        <v>48</v>
      </c>
      <c r="N23" s="23">
        <v>49</v>
      </c>
      <c r="O23" s="60">
        <v>43</v>
      </c>
      <c r="P23" s="23" t="s">
        <v>83</v>
      </c>
    </row>
    <row r="24" spans="1:16" ht="13.5" thickBot="1" x14ac:dyDescent="0.25">
      <c r="A24" s="27">
        <v>16</v>
      </c>
      <c r="B24" s="27">
        <v>34</v>
      </c>
      <c r="C24" s="28">
        <v>0.58958333333333335</v>
      </c>
      <c r="D24" s="27">
        <v>28</v>
      </c>
      <c r="E24" s="28">
        <v>0.28125</v>
      </c>
      <c r="F24" s="27">
        <f t="shared" si="0"/>
        <v>31</v>
      </c>
      <c r="G24" s="29" t="s">
        <v>142</v>
      </c>
      <c r="H24" s="27">
        <f t="shared" si="1"/>
        <v>34</v>
      </c>
      <c r="I24" s="27">
        <f t="shared" si="2"/>
        <v>0</v>
      </c>
      <c r="J24" s="30">
        <v>0.08</v>
      </c>
      <c r="K24" s="39">
        <v>0</v>
      </c>
      <c r="L24" s="27">
        <v>0</v>
      </c>
      <c r="M24" s="23">
        <v>44</v>
      </c>
      <c r="N24" s="23">
        <v>48</v>
      </c>
      <c r="O24" s="60">
        <v>28</v>
      </c>
      <c r="P24" s="23" t="s">
        <v>83</v>
      </c>
    </row>
    <row r="25" spans="1:16" ht="13.5" thickBot="1" x14ac:dyDescent="0.25">
      <c r="A25" s="23">
        <v>17</v>
      </c>
      <c r="B25" s="27">
        <v>52</v>
      </c>
      <c r="C25" s="28">
        <v>0.99930555555555556</v>
      </c>
      <c r="D25" s="27">
        <v>27</v>
      </c>
      <c r="E25" s="28">
        <v>0.24305555555555555</v>
      </c>
      <c r="F25" s="27">
        <f t="shared" si="0"/>
        <v>40</v>
      </c>
      <c r="G25" s="29" t="s">
        <v>130</v>
      </c>
      <c r="H25" s="27">
        <f t="shared" si="1"/>
        <v>25</v>
      </c>
      <c r="I25" s="27">
        <f t="shared" si="2"/>
        <v>0</v>
      </c>
      <c r="J25" s="30">
        <v>0</v>
      </c>
      <c r="K25" s="39">
        <v>0</v>
      </c>
      <c r="L25" s="27">
        <v>0</v>
      </c>
      <c r="M25" s="23">
        <v>43</v>
      </c>
      <c r="N25" s="23">
        <v>46</v>
      </c>
      <c r="O25" s="60">
        <v>27</v>
      </c>
      <c r="P25" s="23" t="s">
        <v>94</v>
      </c>
    </row>
    <row r="26" spans="1:16" ht="13.5" thickBot="1" x14ac:dyDescent="0.25">
      <c r="A26" s="27">
        <v>18</v>
      </c>
      <c r="B26" s="27">
        <v>61</v>
      </c>
      <c r="C26" s="28">
        <v>0.39305555555555555</v>
      </c>
      <c r="D26" s="27">
        <v>34</v>
      </c>
      <c r="E26" s="28">
        <v>0.99930555555555556</v>
      </c>
      <c r="F26" s="27">
        <f t="shared" si="0"/>
        <v>48</v>
      </c>
      <c r="G26" s="29" t="s">
        <v>75</v>
      </c>
      <c r="H26" s="27">
        <f t="shared" si="1"/>
        <v>17</v>
      </c>
      <c r="I26" s="27">
        <f t="shared" si="2"/>
        <v>0</v>
      </c>
      <c r="J26" s="30">
        <v>0.25</v>
      </c>
      <c r="K26" s="39">
        <v>0</v>
      </c>
      <c r="L26" s="27">
        <v>0</v>
      </c>
      <c r="M26" s="23">
        <v>48</v>
      </c>
      <c r="N26" s="23">
        <v>48</v>
      </c>
      <c r="O26" s="60">
        <v>52</v>
      </c>
      <c r="P26" s="23" t="s">
        <v>120</v>
      </c>
    </row>
    <row r="27" spans="1:16" ht="13.5" thickBot="1" x14ac:dyDescent="0.25">
      <c r="A27" s="23">
        <v>19</v>
      </c>
      <c r="B27" s="27">
        <v>36</v>
      </c>
      <c r="C27" s="28">
        <v>0.59722222222222221</v>
      </c>
      <c r="D27" s="27">
        <v>27</v>
      </c>
      <c r="E27" s="28">
        <v>0.3666666666666667</v>
      </c>
      <c r="F27" s="27">
        <f t="shared" si="0"/>
        <v>32</v>
      </c>
      <c r="G27" s="29" t="s">
        <v>138</v>
      </c>
      <c r="H27" s="27">
        <f t="shared" si="1"/>
        <v>33</v>
      </c>
      <c r="I27" s="27">
        <f t="shared" si="2"/>
        <v>0</v>
      </c>
      <c r="J27" s="30">
        <v>1.1100000000000001</v>
      </c>
      <c r="K27" s="39">
        <v>0</v>
      </c>
      <c r="L27" s="27">
        <v>0</v>
      </c>
      <c r="M27" s="23">
        <v>44</v>
      </c>
      <c r="N27" s="23">
        <v>47</v>
      </c>
      <c r="O27" s="60">
        <v>27</v>
      </c>
      <c r="P27" s="23" t="s">
        <v>141</v>
      </c>
    </row>
    <row r="28" spans="1:16" ht="13.5" thickBot="1" x14ac:dyDescent="0.25">
      <c r="A28" s="27">
        <v>20</v>
      </c>
      <c r="B28" s="27">
        <v>52</v>
      </c>
      <c r="C28" s="28">
        <v>0.55138888888888882</v>
      </c>
      <c r="D28" s="27">
        <v>28</v>
      </c>
      <c r="E28" s="28">
        <v>0.21875</v>
      </c>
      <c r="F28" s="27">
        <f t="shared" si="0"/>
        <v>40</v>
      </c>
      <c r="G28" s="29" t="s">
        <v>91</v>
      </c>
      <c r="H28" s="27">
        <f t="shared" si="1"/>
        <v>25</v>
      </c>
      <c r="I28" s="27">
        <f t="shared" si="2"/>
        <v>0</v>
      </c>
      <c r="J28" s="30">
        <v>0</v>
      </c>
      <c r="K28" s="39">
        <v>0</v>
      </c>
      <c r="L28" s="27">
        <v>0</v>
      </c>
      <c r="M28" s="23">
        <v>40</v>
      </c>
      <c r="N28" s="23">
        <v>45</v>
      </c>
      <c r="O28" s="60">
        <v>28</v>
      </c>
      <c r="P28" s="23"/>
    </row>
    <row r="29" spans="1:16" ht="13.5" thickBot="1" x14ac:dyDescent="0.25">
      <c r="A29" s="23">
        <v>21</v>
      </c>
      <c r="B29" s="27">
        <v>52</v>
      </c>
      <c r="C29" s="28">
        <v>0.48194444444444445</v>
      </c>
      <c r="D29" s="27">
        <v>28</v>
      </c>
      <c r="E29" s="28">
        <v>0.99930555555555556</v>
      </c>
      <c r="F29" s="27">
        <f t="shared" si="0"/>
        <v>40</v>
      </c>
      <c r="G29" s="29" t="s">
        <v>91</v>
      </c>
      <c r="H29" s="27">
        <f t="shared" si="1"/>
        <v>25</v>
      </c>
      <c r="I29" s="27">
        <f t="shared" si="2"/>
        <v>0</v>
      </c>
      <c r="J29" s="30">
        <v>0</v>
      </c>
      <c r="K29" s="39">
        <v>0</v>
      </c>
      <c r="L29" s="27">
        <v>0</v>
      </c>
      <c r="M29" s="23">
        <v>42</v>
      </c>
      <c r="N29" s="23">
        <v>45</v>
      </c>
      <c r="O29" s="60">
        <v>36</v>
      </c>
      <c r="P29" s="23"/>
    </row>
    <row r="30" spans="1:16" ht="13.5" thickBot="1" x14ac:dyDescent="0.25">
      <c r="A30" s="27">
        <v>22</v>
      </c>
      <c r="B30" s="27">
        <v>37</v>
      </c>
      <c r="C30" s="28">
        <v>0.59652777777777777</v>
      </c>
      <c r="D30" s="27">
        <v>22</v>
      </c>
      <c r="E30" s="28">
        <v>0.28055555555555556</v>
      </c>
      <c r="F30" s="27">
        <f t="shared" si="0"/>
        <v>30</v>
      </c>
      <c r="G30" s="29" t="s">
        <v>138</v>
      </c>
      <c r="H30" s="27">
        <f t="shared" si="1"/>
        <v>35</v>
      </c>
      <c r="I30" s="27">
        <f t="shared" si="2"/>
        <v>0</v>
      </c>
      <c r="J30" s="30" t="s">
        <v>71</v>
      </c>
      <c r="K30" s="39" t="s">
        <v>71</v>
      </c>
      <c r="L30" s="27">
        <v>0</v>
      </c>
      <c r="M30" s="23">
        <v>39</v>
      </c>
      <c r="N30" s="23">
        <v>44</v>
      </c>
      <c r="O30" s="60">
        <v>22</v>
      </c>
      <c r="P30" s="23" t="s">
        <v>152</v>
      </c>
    </row>
    <row r="31" spans="1:16" ht="13.5" thickBot="1" x14ac:dyDescent="0.25">
      <c r="A31" s="23">
        <v>23</v>
      </c>
      <c r="B31" s="27">
        <v>49</v>
      </c>
      <c r="C31" s="28">
        <v>0.60972222222222217</v>
      </c>
      <c r="D31" s="27">
        <v>28</v>
      </c>
      <c r="E31" s="28">
        <v>0.28055555555555556</v>
      </c>
      <c r="F31" s="27">
        <f t="shared" si="0"/>
        <v>39</v>
      </c>
      <c r="G31" s="29" t="s">
        <v>91</v>
      </c>
      <c r="H31" s="27">
        <f t="shared" si="1"/>
        <v>26</v>
      </c>
      <c r="I31" s="27">
        <f t="shared" si="2"/>
        <v>0</v>
      </c>
      <c r="J31" s="30">
        <v>0</v>
      </c>
      <c r="K31" s="39">
        <v>0</v>
      </c>
      <c r="L31" s="27">
        <v>0</v>
      </c>
      <c r="M31" s="23">
        <v>40</v>
      </c>
      <c r="N31" s="23">
        <v>43</v>
      </c>
      <c r="O31" s="60">
        <v>28</v>
      </c>
      <c r="P31" s="23"/>
    </row>
    <row r="32" spans="1:16" ht="13.5" thickBot="1" x14ac:dyDescent="0.25">
      <c r="A32" s="27">
        <v>24</v>
      </c>
      <c r="B32" s="27">
        <v>60</v>
      </c>
      <c r="C32" s="28">
        <v>0.60069444444444442</v>
      </c>
      <c r="D32" s="27">
        <v>27</v>
      </c>
      <c r="E32" s="28">
        <v>0.16041666666666668</v>
      </c>
      <c r="F32" s="27">
        <f t="shared" si="0"/>
        <v>44</v>
      </c>
      <c r="G32" s="29" t="s">
        <v>102</v>
      </c>
      <c r="H32" s="27">
        <f t="shared" si="1"/>
        <v>21</v>
      </c>
      <c r="I32" s="27">
        <f t="shared" si="2"/>
        <v>0</v>
      </c>
      <c r="J32" s="30">
        <v>0</v>
      </c>
      <c r="K32" s="39">
        <v>0</v>
      </c>
      <c r="L32" s="27">
        <v>0</v>
      </c>
      <c r="M32" s="23">
        <v>40</v>
      </c>
      <c r="N32" s="23">
        <v>43</v>
      </c>
      <c r="O32" s="60">
        <v>27</v>
      </c>
      <c r="P32" s="23"/>
    </row>
    <row r="33" spans="1:16" ht="13.5" thickBot="1" x14ac:dyDescent="0.25">
      <c r="A33" s="23">
        <v>25</v>
      </c>
      <c r="B33" s="27">
        <v>57</v>
      </c>
      <c r="C33" s="28">
        <v>0.56388888888888888</v>
      </c>
      <c r="D33" s="27">
        <v>33</v>
      </c>
      <c r="E33" s="28">
        <v>0.99930555555555556</v>
      </c>
      <c r="F33" s="27">
        <f t="shared" si="0"/>
        <v>45</v>
      </c>
      <c r="G33" s="29" t="s">
        <v>75</v>
      </c>
      <c r="H33" s="27">
        <f t="shared" si="1"/>
        <v>20</v>
      </c>
      <c r="I33" s="27">
        <f t="shared" si="2"/>
        <v>0</v>
      </c>
      <c r="J33" s="30">
        <v>0</v>
      </c>
      <c r="K33" s="39">
        <v>0</v>
      </c>
      <c r="L33" s="27">
        <v>0</v>
      </c>
      <c r="M33" s="23">
        <v>43</v>
      </c>
      <c r="N33" s="23">
        <v>45</v>
      </c>
      <c r="O33" s="60">
        <v>40</v>
      </c>
      <c r="P33" s="23"/>
    </row>
    <row r="34" spans="1:16" ht="13.5" thickBot="1" x14ac:dyDescent="0.25">
      <c r="A34" s="27">
        <v>26</v>
      </c>
      <c r="B34" s="27">
        <v>54</v>
      </c>
      <c r="C34" s="28">
        <v>0.62291666666666667</v>
      </c>
      <c r="D34" s="27">
        <v>26</v>
      </c>
      <c r="E34" s="28">
        <v>0.28402777777777777</v>
      </c>
      <c r="F34" s="27">
        <f t="shared" si="0"/>
        <v>40</v>
      </c>
      <c r="G34" s="29" t="s">
        <v>127</v>
      </c>
      <c r="H34" s="27">
        <f t="shared" si="1"/>
        <v>25</v>
      </c>
      <c r="I34" s="27">
        <f t="shared" si="2"/>
        <v>0</v>
      </c>
      <c r="J34" s="30">
        <v>0</v>
      </c>
      <c r="K34" s="39">
        <v>0</v>
      </c>
      <c r="L34" s="27">
        <v>0</v>
      </c>
      <c r="M34" s="23">
        <v>40</v>
      </c>
      <c r="N34" s="23">
        <v>44</v>
      </c>
      <c r="O34" s="60">
        <v>26</v>
      </c>
      <c r="P34" s="23"/>
    </row>
    <row r="35" spans="1:16" ht="13.5" thickBot="1" x14ac:dyDescent="0.25">
      <c r="A35" s="23">
        <v>27</v>
      </c>
      <c r="B35" s="27">
        <v>64</v>
      </c>
      <c r="C35" s="28">
        <v>0.57638888888888895</v>
      </c>
      <c r="D35" s="27">
        <v>32</v>
      </c>
      <c r="E35" s="28">
        <v>0.28750000000000003</v>
      </c>
      <c r="F35" s="27">
        <f t="shared" si="0"/>
        <v>48</v>
      </c>
      <c r="G35" s="29" t="s">
        <v>95</v>
      </c>
      <c r="H35" s="27">
        <f t="shared" si="1"/>
        <v>17</v>
      </c>
      <c r="I35" s="27">
        <f t="shared" si="2"/>
        <v>0</v>
      </c>
      <c r="J35" s="30">
        <v>0</v>
      </c>
      <c r="K35" s="39">
        <v>0</v>
      </c>
      <c r="L35" s="27">
        <v>0</v>
      </c>
      <c r="M35" s="23">
        <v>41</v>
      </c>
      <c r="N35" s="23">
        <v>44</v>
      </c>
      <c r="O35" s="60">
        <v>32</v>
      </c>
      <c r="P35" s="86"/>
    </row>
    <row r="36" spans="1:16" ht="13.5" thickBot="1" x14ac:dyDescent="0.25">
      <c r="A36" s="27">
        <v>28</v>
      </c>
      <c r="B36" s="27">
        <v>67</v>
      </c>
      <c r="C36" s="28">
        <v>0.57500000000000007</v>
      </c>
      <c r="D36" s="27">
        <v>41</v>
      </c>
      <c r="E36" s="28">
        <v>0.24305555555555555</v>
      </c>
      <c r="F36" s="27">
        <f t="shared" si="0"/>
        <v>54</v>
      </c>
      <c r="G36" s="29" t="s">
        <v>129</v>
      </c>
      <c r="H36" s="27">
        <f t="shared" si="1"/>
        <v>11</v>
      </c>
      <c r="I36" s="27">
        <f t="shared" si="2"/>
        <v>0</v>
      </c>
      <c r="J36" s="30">
        <v>0</v>
      </c>
      <c r="K36" s="39">
        <v>0</v>
      </c>
      <c r="L36" s="27">
        <v>0</v>
      </c>
      <c r="M36" s="23">
        <v>44</v>
      </c>
      <c r="N36" s="23">
        <v>46</v>
      </c>
      <c r="O36" s="60">
        <v>41</v>
      </c>
      <c r="P36" s="100"/>
    </row>
    <row r="37" spans="1:16" ht="13.5" thickBot="1" x14ac:dyDescent="0.25">
      <c r="A37" s="23">
        <v>29</v>
      </c>
      <c r="B37" s="27">
        <v>52</v>
      </c>
      <c r="C37" s="28">
        <v>0.5083333333333333</v>
      </c>
      <c r="D37" s="27">
        <v>37</v>
      </c>
      <c r="E37" s="28">
        <v>0.24513888888888888</v>
      </c>
      <c r="F37" s="27">
        <f t="shared" si="0"/>
        <v>45</v>
      </c>
      <c r="G37" s="29" t="s">
        <v>88</v>
      </c>
      <c r="H37" s="27">
        <f t="shared" si="1"/>
        <v>20</v>
      </c>
      <c r="I37" s="27">
        <f t="shared" si="2"/>
        <v>0</v>
      </c>
      <c r="J37" s="30">
        <v>0</v>
      </c>
      <c r="K37" s="39">
        <v>0</v>
      </c>
      <c r="L37" s="27">
        <v>0</v>
      </c>
      <c r="M37" s="23">
        <v>45</v>
      </c>
      <c r="N37" s="23">
        <v>47</v>
      </c>
      <c r="O37" s="60">
        <v>37</v>
      </c>
      <c r="P37" s="86"/>
    </row>
    <row r="38" spans="1:16" ht="13.5" thickBot="1" x14ac:dyDescent="0.25">
      <c r="A38" s="35">
        <v>30</v>
      </c>
      <c r="B38" s="32">
        <v>54</v>
      </c>
      <c r="C38" s="33">
        <v>0.56388888888888888</v>
      </c>
      <c r="D38" s="32">
        <v>32</v>
      </c>
      <c r="E38" s="33">
        <v>0.99097222222222225</v>
      </c>
      <c r="F38" s="32">
        <f t="shared" si="0"/>
        <v>43</v>
      </c>
      <c r="G38" s="34" t="s">
        <v>109</v>
      </c>
      <c r="H38" s="32">
        <f t="shared" si="1"/>
        <v>22</v>
      </c>
      <c r="I38" s="32">
        <f t="shared" si="2"/>
        <v>0</v>
      </c>
      <c r="J38" s="72">
        <v>0.1</v>
      </c>
      <c r="K38" s="64">
        <v>0</v>
      </c>
      <c r="L38" s="32">
        <v>0</v>
      </c>
      <c r="M38" s="35">
        <v>46</v>
      </c>
      <c r="N38" s="35">
        <v>47</v>
      </c>
      <c r="O38" s="35">
        <v>40</v>
      </c>
      <c r="P38" s="35" t="s">
        <v>83</v>
      </c>
    </row>
    <row r="39" spans="1:16" ht="13.5" thickBot="1" x14ac:dyDescent="0.25">
      <c r="A39" s="36" t="s">
        <v>36</v>
      </c>
      <c r="B39" s="105">
        <f>IF(B9="","",AVERAGE(B9:B38))</f>
        <v>52.06666666666667</v>
      </c>
      <c r="C39" s="104"/>
      <c r="D39" s="105">
        <f>IF(D9="","",AVERAGE(D9:D38))</f>
        <v>32.4</v>
      </c>
      <c r="E39" s="104"/>
      <c r="F39" s="105">
        <f>IF(F9="","",AVERAGE(F9:F38))</f>
        <v>42.5</v>
      </c>
      <c r="G39" s="105"/>
      <c r="H39" s="104">
        <f>IF(H9="","",SUM(H9:H38))</f>
        <v>675</v>
      </c>
      <c r="I39" s="104">
        <f>IF(I9="","",SUM(I9:I38))</f>
        <v>0</v>
      </c>
      <c r="J39" s="106">
        <f>IF(J9="","",SUM(J9:J38))</f>
        <v>3.06</v>
      </c>
      <c r="K39" s="105">
        <f>IF(K9="","",SUM(K9:K38))</f>
        <v>0</v>
      </c>
      <c r="L39" s="110">
        <f>IF(L9="","",AVERAGE(L9:L38))</f>
        <v>0</v>
      </c>
      <c r="M39" s="105">
        <f>IF(M9="","",AVERAGE(M9:M38))</f>
        <v>45.733333333333334</v>
      </c>
      <c r="N39" s="105">
        <f>IF(N9="","",AVERAGE(N9:N38))</f>
        <v>48.466666666666669</v>
      </c>
      <c r="O39" s="105"/>
      <c r="P39" s="37"/>
    </row>
    <row r="40" spans="1:16" ht="13.5" thickBot="1" x14ac:dyDescent="0.25">
      <c r="A40" s="23" t="s">
        <v>11</v>
      </c>
      <c r="B40" s="27">
        <f>MAX(B9:B38)</f>
        <v>70</v>
      </c>
      <c r="C40" s="27"/>
      <c r="D40" s="27">
        <f>MAX(D9:D38)</f>
        <v>49</v>
      </c>
      <c r="E40" s="27"/>
      <c r="F40" s="27">
        <f>MAX(F9:F38)</f>
        <v>59</v>
      </c>
      <c r="G40" s="27"/>
      <c r="H40" s="23">
        <f>MAX(H9:H38)</f>
        <v>36</v>
      </c>
      <c r="I40" s="23">
        <f>MAX(I9:I38)</f>
        <v>0</v>
      </c>
      <c r="J40" s="30">
        <f>MAX(J9:J38)</f>
        <v>1.1100000000000001</v>
      </c>
      <c r="K40" s="39">
        <f>MAX(K9:K38)</f>
        <v>0</v>
      </c>
      <c r="L40" s="27">
        <f>MAX(L9:L38)</f>
        <v>0</v>
      </c>
      <c r="M40" s="23"/>
      <c r="N40" s="23"/>
      <c r="O40" s="60"/>
      <c r="P40" s="23"/>
    </row>
    <row r="41" spans="1:16" ht="13.5" thickBot="1" x14ac:dyDescent="0.25">
      <c r="A41" s="27" t="s">
        <v>12</v>
      </c>
      <c r="B41" s="27">
        <f>MIN(B9:B38)</f>
        <v>34</v>
      </c>
      <c r="C41" s="27"/>
      <c r="D41" s="27">
        <f>MIN(D9:D38)</f>
        <v>20</v>
      </c>
      <c r="E41" s="27"/>
      <c r="F41" s="27">
        <f>MIN(F9:F38)</f>
        <v>29</v>
      </c>
      <c r="G41" s="27"/>
      <c r="H41" s="27">
        <f>MIN(H9:H38)</f>
        <v>6</v>
      </c>
      <c r="I41" s="27">
        <f>MIN(I9:I38)</f>
        <v>0</v>
      </c>
      <c r="J41" s="30">
        <f>MIN(J9:J38)</f>
        <v>0</v>
      </c>
      <c r="K41" s="39">
        <f>MIN(K9:K38)</f>
        <v>0</v>
      </c>
      <c r="L41" s="27">
        <f>MIN(L9:L38)</f>
        <v>0</v>
      </c>
      <c r="M41" s="27"/>
      <c r="N41" s="27"/>
      <c r="O41" s="59"/>
      <c r="P41" s="23"/>
    </row>
    <row r="42" spans="1:16" ht="13.5" thickBot="1" x14ac:dyDescent="0.25">
      <c r="A42" s="23" t="s">
        <v>22</v>
      </c>
      <c r="B42" s="39">
        <v>50.6</v>
      </c>
      <c r="C42" s="39"/>
      <c r="D42" s="39">
        <v>32</v>
      </c>
      <c r="E42" s="39"/>
      <c r="F42" s="39">
        <f>AVERAGE(B42,D42)</f>
        <v>41.3</v>
      </c>
      <c r="G42" s="39"/>
      <c r="H42" s="40">
        <v>711</v>
      </c>
      <c r="I42" s="23">
        <v>0</v>
      </c>
      <c r="J42" s="30">
        <v>3.68</v>
      </c>
      <c r="K42" s="39">
        <v>0.9</v>
      </c>
      <c r="L42" s="27"/>
      <c r="M42" s="23"/>
      <c r="N42" s="23"/>
      <c r="O42" s="60"/>
      <c r="P42" s="23"/>
    </row>
    <row r="43" spans="1:16" ht="13.5" thickBot="1" x14ac:dyDescent="0.25">
      <c r="A43" s="27" t="s">
        <v>23</v>
      </c>
      <c r="B43" s="107">
        <f>IF(B39="","",B39-B42)</f>
        <v>1.4666666666666686</v>
      </c>
      <c r="C43" s="107"/>
      <c r="D43" s="107">
        <f>IF(D39="","",D39-D42)</f>
        <v>0.39999999999999858</v>
      </c>
      <c r="E43" s="107"/>
      <c r="F43" s="107">
        <f>IF(F39="","",F39-F42)</f>
        <v>1.2000000000000028</v>
      </c>
      <c r="G43" s="107"/>
      <c r="H43" s="108">
        <f>IF(H39="","",H39-H42)</f>
        <v>-36</v>
      </c>
      <c r="I43" s="108">
        <f t="shared" ref="I43:K43" si="3">IF(I39="","",I39-I42)</f>
        <v>0</v>
      </c>
      <c r="J43" s="109">
        <f t="shared" si="3"/>
        <v>-0.62000000000000011</v>
      </c>
      <c r="K43" s="107">
        <f t="shared" si="3"/>
        <v>-0.9</v>
      </c>
      <c r="L43" s="25"/>
      <c r="M43" s="25"/>
      <c r="N43" s="25"/>
      <c r="O43" s="25"/>
      <c r="P43" s="23"/>
    </row>
    <row r="44" spans="1:16" ht="13.5" thickBot="1" x14ac:dyDescent="0.25">
      <c r="A44" s="61" t="s">
        <v>49</v>
      </c>
      <c r="B44" s="27">
        <f>COUNTIF(B9:B38,"&gt;89")</f>
        <v>0</v>
      </c>
      <c r="C44" s="62" t="s">
        <v>50</v>
      </c>
      <c r="D44" s="27">
        <f>COUNTIF(D9:D38,"&lt;33")</f>
        <v>18</v>
      </c>
      <c r="E44" s="27"/>
      <c r="F44" s="27"/>
      <c r="G44" s="27"/>
      <c r="H44" s="23"/>
      <c r="I44" s="23"/>
      <c r="J44" s="27"/>
      <c r="K44" s="27"/>
      <c r="L44" s="27"/>
      <c r="M44" s="23"/>
      <c r="N44" s="23"/>
      <c r="O44" s="60"/>
      <c r="P44" s="38"/>
    </row>
    <row r="45" spans="1:16" x14ac:dyDescent="0.2">
      <c r="P45" s="41"/>
    </row>
    <row r="46" spans="1:16" x14ac:dyDescent="0.2">
      <c r="A46" s="16" t="s">
        <v>13</v>
      </c>
    </row>
    <row r="47" spans="1:16" x14ac:dyDescent="0.2">
      <c r="A47" s="16" t="s">
        <v>14</v>
      </c>
      <c r="P47" s="16"/>
    </row>
    <row r="48" spans="1:16" x14ac:dyDescent="0.2">
      <c r="A48" s="42" t="s">
        <v>26</v>
      </c>
      <c r="P48" s="16"/>
    </row>
    <row r="49" spans="1:16" x14ac:dyDescent="0.2">
      <c r="A49" s="16" t="s">
        <v>15</v>
      </c>
      <c r="P49" s="16"/>
    </row>
    <row r="50" spans="1:16" x14ac:dyDescent="0.2">
      <c r="A50" s="42" t="s">
        <v>16</v>
      </c>
      <c r="P50" s="16"/>
    </row>
    <row r="51" spans="1:16" x14ac:dyDescent="0.2">
      <c r="A51" s="42" t="s">
        <v>57</v>
      </c>
      <c r="P51" s="16"/>
    </row>
    <row r="52" spans="1:16" x14ac:dyDescent="0.2">
      <c r="A52" s="42" t="s">
        <v>46</v>
      </c>
      <c r="P52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view="pageLayout" topLeftCell="A7" zoomScaleNormal="100" workbookViewId="0">
      <selection activeCell="C2" sqref="C2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1" spans="1:17" x14ac:dyDescent="0.2">
      <c r="A1" s="119"/>
    </row>
    <row r="4" spans="1:17" x14ac:dyDescent="0.2">
      <c r="A4" s="18"/>
    </row>
    <row r="5" spans="1:17" ht="16.5" thickBot="1" x14ac:dyDescent="0.3">
      <c r="A5" s="125" t="s">
        <v>70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7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23"/>
    </row>
    <row r="7" spans="1:17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23"/>
    </row>
    <row r="8" spans="1:17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7" ht="13.5" thickBot="1" x14ac:dyDescent="0.25">
      <c r="A9" s="23">
        <v>1</v>
      </c>
      <c r="B9" s="27">
        <v>53</v>
      </c>
      <c r="C9" s="28">
        <v>0.58124999999999993</v>
      </c>
      <c r="D9" s="27">
        <v>28</v>
      </c>
      <c r="E9" s="28">
        <v>0.29166666666666669</v>
      </c>
      <c r="F9" s="27">
        <f t="shared" ref="F9:F39" si="0">IF(B9="", "",ROUND(AVERAGE(B9,D9),0))</f>
        <v>41</v>
      </c>
      <c r="G9" s="29" t="s">
        <v>102</v>
      </c>
      <c r="H9" s="27">
        <f t="shared" ref="H9:H39" si="1">IF(F9="", "", IF(F9&lt;65,65-F9,0))</f>
        <v>24</v>
      </c>
      <c r="I9" s="27">
        <f>IF(F9="","",IF(F9&gt;65,F9-65,0))</f>
        <v>0</v>
      </c>
      <c r="J9" s="30">
        <v>0</v>
      </c>
      <c r="K9" s="39">
        <v>0</v>
      </c>
      <c r="L9" s="27">
        <v>0</v>
      </c>
      <c r="M9" s="23">
        <v>41</v>
      </c>
      <c r="N9" s="23">
        <v>45</v>
      </c>
      <c r="O9" s="60">
        <v>28</v>
      </c>
      <c r="P9" s="31"/>
    </row>
    <row r="10" spans="1:17" ht="13.5" thickBot="1" x14ac:dyDescent="0.25">
      <c r="A10" s="27">
        <v>2</v>
      </c>
      <c r="B10" s="27">
        <v>58</v>
      </c>
      <c r="C10" s="28">
        <v>0.60763888888888895</v>
      </c>
      <c r="D10" s="27">
        <v>30</v>
      </c>
      <c r="E10" s="28">
        <v>0.26805555555555555</v>
      </c>
      <c r="F10" s="27">
        <f t="shared" si="0"/>
        <v>44</v>
      </c>
      <c r="G10" s="29" t="s">
        <v>88</v>
      </c>
      <c r="H10" s="27">
        <f t="shared" si="1"/>
        <v>21</v>
      </c>
      <c r="I10" s="27">
        <f t="shared" ref="I10:I39" si="2">IF(F10="","",IF(F10&gt;65,F10-65,0))</f>
        <v>0</v>
      </c>
      <c r="J10" s="30">
        <v>0</v>
      </c>
      <c r="K10" s="63">
        <v>0</v>
      </c>
      <c r="L10" s="27">
        <v>0</v>
      </c>
      <c r="M10" s="23">
        <v>41</v>
      </c>
      <c r="N10" s="23">
        <v>45</v>
      </c>
      <c r="O10" s="60">
        <v>30</v>
      </c>
      <c r="P10" s="31"/>
    </row>
    <row r="11" spans="1:17" ht="13.5" thickBot="1" x14ac:dyDescent="0.25">
      <c r="A11" s="23">
        <v>3</v>
      </c>
      <c r="B11" s="27">
        <v>60</v>
      </c>
      <c r="C11" s="28">
        <v>0.54513888888888895</v>
      </c>
      <c r="D11" s="27">
        <v>28</v>
      </c>
      <c r="E11" s="28">
        <v>0.27569444444444446</v>
      </c>
      <c r="F11" s="27">
        <f t="shared" si="0"/>
        <v>44</v>
      </c>
      <c r="G11" s="29" t="s">
        <v>134</v>
      </c>
      <c r="H11" s="27">
        <f t="shared" si="1"/>
        <v>21</v>
      </c>
      <c r="I11" s="27">
        <f t="shared" si="2"/>
        <v>0</v>
      </c>
      <c r="J11" s="30">
        <v>0</v>
      </c>
      <c r="K11" s="63">
        <v>0</v>
      </c>
      <c r="L11" s="27">
        <v>0</v>
      </c>
      <c r="M11" s="23">
        <v>41</v>
      </c>
      <c r="N11" s="23">
        <v>44</v>
      </c>
      <c r="O11" s="60">
        <v>28</v>
      </c>
      <c r="P11" s="31"/>
    </row>
    <row r="12" spans="1:17" ht="13.5" thickBot="1" x14ac:dyDescent="0.25">
      <c r="A12" s="27">
        <v>4</v>
      </c>
      <c r="B12" s="27">
        <v>64</v>
      </c>
      <c r="C12" s="28">
        <v>0.53194444444444444</v>
      </c>
      <c r="D12" s="27">
        <v>47</v>
      </c>
      <c r="E12" s="28">
        <v>0.17083333333333331</v>
      </c>
      <c r="F12" s="27">
        <f>IF(B12="", "",ROUND(AVERAGE(B12,D12),0))</f>
        <v>56</v>
      </c>
      <c r="G12" s="29" t="s">
        <v>153</v>
      </c>
      <c r="H12" s="27">
        <f t="shared" si="1"/>
        <v>9</v>
      </c>
      <c r="I12" s="27">
        <f t="shared" si="2"/>
        <v>0</v>
      </c>
      <c r="J12" s="30">
        <v>0</v>
      </c>
      <c r="K12" s="63">
        <v>0</v>
      </c>
      <c r="L12" s="27">
        <v>0</v>
      </c>
      <c r="M12" s="23">
        <v>45</v>
      </c>
      <c r="N12" s="23">
        <v>46</v>
      </c>
      <c r="O12" s="60">
        <v>47</v>
      </c>
      <c r="P12" s="23"/>
    </row>
    <row r="13" spans="1:17" ht="13.5" thickBot="1" x14ac:dyDescent="0.25">
      <c r="A13" s="23">
        <v>5</v>
      </c>
      <c r="B13" s="27">
        <v>49</v>
      </c>
      <c r="C13" s="28">
        <v>0</v>
      </c>
      <c r="D13" s="27">
        <v>26</v>
      </c>
      <c r="E13" s="28">
        <v>0.91805555555555562</v>
      </c>
      <c r="F13" s="27">
        <f t="shared" si="0"/>
        <v>38</v>
      </c>
      <c r="G13" s="29" t="s">
        <v>92</v>
      </c>
      <c r="H13" s="27">
        <f t="shared" si="1"/>
        <v>27</v>
      </c>
      <c r="I13" s="27">
        <f t="shared" si="2"/>
        <v>0</v>
      </c>
      <c r="J13" s="30">
        <v>7.0000000000000007E-2</v>
      </c>
      <c r="K13" s="39">
        <v>0</v>
      </c>
      <c r="L13" s="27">
        <v>0</v>
      </c>
      <c r="M13" s="23">
        <v>46</v>
      </c>
      <c r="N13" s="23">
        <v>48</v>
      </c>
      <c r="O13" s="60">
        <v>32</v>
      </c>
      <c r="P13" s="87" t="s">
        <v>131</v>
      </c>
      <c r="Q13" s="16" t="s">
        <v>56</v>
      </c>
    </row>
    <row r="14" spans="1:17" ht="13.5" thickBot="1" x14ac:dyDescent="0.25">
      <c r="A14" s="27">
        <v>6</v>
      </c>
      <c r="B14" s="27">
        <v>41</v>
      </c>
      <c r="C14" s="28">
        <v>0.50902777777777775</v>
      </c>
      <c r="D14" s="27">
        <v>26</v>
      </c>
      <c r="E14" s="28">
        <v>1.8055555555555557E-2</v>
      </c>
      <c r="F14" s="27">
        <f t="shared" si="0"/>
        <v>34</v>
      </c>
      <c r="G14" s="29" t="s">
        <v>84</v>
      </c>
      <c r="H14" s="27">
        <f t="shared" si="1"/>
        <v>31</v>
      </c>
      <c r="I14" s="27">
        <f t="shared" si="2"/>
        <v>0</v>
      </c>
      <c r="J14" s="30">
        <v>0</v>
      </c>
      <c r="K14" s="63">
        <v>0</v>
      </c>
      <c r="L14" s="27">
        <v>0</v>
      </c>
      <c r="M14" s="23">
        <v>39</v>
      </c>
      <c r="N14" s="23">
        <v>44</v>
      </c>
      <c r="O14" s="60">
        <v>26</v>
      </c>
      <c r="P14" s="23"/>
    </row>
    <row r="15" spans="1:17" ht="13.5" thickBot="1" x14ac:dyDescent="0.25">
      <c r="A15" s="23">
        <v>7</v>
      </c>
      <c r="B15" s="27">
        <v>30</v>
      </c>
      <c r="C15" s="28">
        <v>0.60069444444444442</v>
      </c>
      <c r="D15" s="27">
        <v>17</v>
      </c>
      <c r="E15" s="28">
        <v>0.99930555555555556</v>
      </c>
      <c r="F15" s="27">
        <f t="shared" si="0"/>
        <v>24</v>
      </c>
      <c r="G15" s="29" t="s">
        <v>77</v>
      </c>
      <c r="H15" s="27">
        <f t="shared" si="1"/>
        <v>41</v>
      </c>
      <c r="I15" s="27">
        <f t="shared" si="2"/>
        <v>0</v>
      </c>
      <c r="J15" s="30" t="s">
        <v>71</v>
      </c>
      <c r="K15" s="63" t="s">
        <v>71</v>
      </c>
      <c r="L15" s="27">
        <v>0</v>
      </c>
      <c r="M15" s="23">
        <v>38</v>
      </c>
      <c r="N15" s="23">
        <v>42</v>
      </c>
      <c r="O15" s="60">
        <v>21</v>
      </c>
      <c r="P15" s="23" t="s">
        <v>79</v>
      </c>
    </row>
    <row r="16" spans="1:17" ht="13.5" thickBot="1" x14ac:dyDescent="0.25">
      <c r="A16" s="27">
        <v>8</v>
      </c>
      <c r="B16" s="27">
        <v>36</v>
      </c>
      <c r="C16" s="28">
        <v>0.59583333333333333</v>
      </c>
      <c r="D16" s="27">
        <v>13</v>
      </c>
      <c r="E16" s="28">
        <v>0.10902777777777778</v>
      </c>
      <c r="F16" s="27">
        <f t="shared" si="0"/>
        <v>25</v>
      </c>
      <c r="G16" s="29" t="s">
        <v>140</v>
      </c>
      <c r="H16" s="27">
        <f t="shared" si="1"/>
        <v>40</v>
      </c>
      <c r="I16" s="27">
        <f t="shared" si="2"/>
        <v>0</v>
      </c>
      <c r="J16" s="30">
        <v>0</v>
      </c>
      <c r="K16" s="39">
        <v>0</v>
      </c>
      <c r="L16" s="27">
        <v>0</v>
      </c>
      <c r="M16" s="23">
        <v>35</v>
      </c>
      <c r="N16" s="23">
        <v>40</v>
      </c>
      <c r="O16" s="60">
        <v>13</v>
      </c>
      <c r="P16" s="23"/>
    </row>
    <row r="17" spans="1:17" ht="13.5" thickBot="1" x14ac:dyDescent="0.25">
      <c r="A17" s="23">
        <v>9</v>
      </c>
      <c r="B17" s="27">
        <v>32</v>
      </c>
      <c r="C17" s="28">
        <v>0.45902777777777781</v>
      </c>
      <c r="D17" s="27">
        <v>19</v>
      </c>
      <c r="E17" s="28">
        <v>0.98472222222222217</v>
      </c>
      <c r="F17" s="27">
        <f t="shared" si="0"/>
        <v>26</v>
      </c>
      <c r="G17" s="29" t="s">
        <v>122</v>
      </c>
      <c r="H17" s="27">
        <f t="shared" si="1"/>
        <v>39</v>
      </c>
      <c r="I17" s="27">
        <f t="shared" si="2"/>
        <v>0</v>
      </c>
      <c r="J17" s="30" t="s">
        <v>71</v>
      </c>
      <c r="K17" s="39" t="s">
        <v>71</v>
      </c>
      <c r="L17" s="27">
        <v>0</v>
      </c>
      <c r="M17" s="23">
        <v>35</v>
      </c>
      <c r="N17" s="23">
        <v>39</v>
      </c>
      <c r="O17" s="60">
        <v>28</v>
      </c>
      <c r="P17" s="23" t="s">
        <v>79</v>
      </c>
    </row>
    <row r="18" spans="1:17" ht="13.5" thickBot="1" x14ac:dyDescent="0.25">
      <c r="A18" s="27">
        <v>10</v>
      </c>
      <c r="B18" s="27">
        <v>41</v>
      </c>
      <c r="C18" s="28">
        <v>0.59652777777777777</v>
      </c>
      <c r="D18" s="27">
        <v>16</v>
      </c>
      <c r="E18" s="28">
        <v>6.6666666666666666E-2</v>
      </c>
      <c r="F18" s="27">
        <f t="shared" si="0"/>
        <v>29</v>
      </c>
      <c r="G18" s="29" t="s">
        <v>130</v>
      </c>
      <c r="H18" s="27">
        <f t="shared" si="1"/>
        <v>36</v>
      </c>
      <c r="I18" s="27">
        <f t="shared" si="2"/>
        <v>0</v>
      </c>
      <c r="J18" s="30" t="s">
        <v>71</v>
      </c>
      <c r="K18" s="39" t="s">
        <v>71</v>
      </c>
      <c r="L18" s="27">
        <v>0</v>
      </c>
      <c r="M18" s="23">
        <v>34</v>
      </c>
      <c r="N18" s="23">
        <v>38</v>
      </c>
      <c r="O18" s="60">
        <v>16</v>
      </c>
      <c r="P18" s="23" t="s">
        <v>154</v>
      </c>
      <c r="Q18" s="16" t="s">
        <v>56</v>
      </c>
    </row>
    <row r="19" spans="1:17" ht="13.5" thickBot="1" x14ac:dyDescent="0.25">
      <c r="A19" s="23">
        <v>11</v>
      </c>
      <c r="B19" s="27">
        <v>52</v>
      </c>
      <c r="C19" s="28">
        <v>0.59375</v>
      </c>
      <c r="D19" s="27">
        <v>19</v>
      </c>
      <c r="E19" s="28">
        <v>8.7500000000000008E-2</v>
      </c>
      <c r="F19" s="27">
        <f t="shared" si="0"/>
        <v>36</v>
      </c>
      <c r="G19" s="29" t="s">
        <v>92</v>
      </c>
      <c r="H19" s="27">
        <f t="shared" si="1"/>
        <v>29</v>
      </c>
      <c r="I19" s="27">
        <f t="shared" si="2"/>
        <v>0</v>
      </c>
      <c r="J19" s="30">
        <v>0</v>
      </c>
      <c r="K19" s="39">
        <v>0</v>
      </c>
      <c r="L19" s="27">
        <v>0</v>
      </c>
      <c r="M19" s="23">
        <v>35</v>
      </c>
      <c r="N19" s="23">
        <v>38</v>
      </c>
      <c r="O19" s="60">
        <v>19</v>
      </c>
      <c r="P19" s="23"/>
    </row>
    <row r="20" spans="1:17" ht="13.5" thickBot="1" x14ac:dyDescent="0.25">
      <c r="A20" s="27">
        <v>12</v>
      </c>
      <c r="B20" s="27">
        <v>33</v>
      </c>
      <c r="C20" s="28">
        <v>1.6666666666666666E-2</v>
      </c>
      <c r="D20" s="27">
        <v>20</v>
      </c>
      <c r="E20" s="28">
        <v>0.2986111111111111</v>
      </c>
      <c r="F20" s="27">
        <f t="shared" si="0"/>
        <v>27</v>
      </c>
      <c r="G20" s="29" t="s">
        <v>105</v>
      </c>
      <c r="H20" s="27">
        <f t="shared" si="1"/>
        <v>38</v>
      </c>
      <c r="I20" s="27">
        <f t="shared" si="2"/>
        <v>0</v>
      </c>
      <c r="J20" s="30">
        <v>0</v>
      </c>
      <c r="K20" s="39">
        <v>0</v>
      </c>
      <c r="L20" s="27">
        <v>0</v>
      </c>
      <c r="M20" s="23">
        <v>36</v>
      </c>
      <c r="N20" s="23">
        <v>39</v>
      </c>
      <c r="O20" s="60">
        <v>20</v>
      </c>
      <c r="P20" s="23"/>
    </row>
    <row r="21" spans="1:17" ht="13.5" thickBot="1" x14ac:dyDescent="0.25">
      <c r="A21" s="23">
        <v>13</v>
      </c>
      <c r="B21" s="27">
        <v>44</v>
      </c>
      <c r="C21" s="28">
        <v>0.57986111111111105</v>
      </c>
      <c r="D21" s="27">
        <v>21</v>
      </c>
      <c r="E21" s="28">
        <v>2.013888888888889E-2</v>
      </c>
      <c r="F21" s="27">
        <f t="shared" si="0"/>
        <v>33</v>
      </c>
      <c r="G21" s="29" t="s">
        <v>127</v>
      </c>
      <c r="H21" s="27">
        <f t="shared" si="1"/>
        <v>32</v>
      </c>
      <c r="I21" s="27">
        <f t="shared" si="2"/>
        <v>0</v>
      </c>
      <c r="J21" s="30">
        <v>0</v>
      </c>
      <c r="K21" s="39">
        <v>0</v>
      </c>
      <c r="L21" s="27">
        <v>0</v>
      </c>
      <c r="M21" s="23">
        <v>34</v>
      </c>
      <c r="N21" s="23">
        <v>38</v>
      </c>
      <c r="O21" s="60">
        <v>21</v>
      </c>
      <c r="P21" s="23"/>
    </row>
    <row r="22" spans="1:17" ht="13.5" thickBot="1" x14ac:dyDescent="0.25">
      <c r="A22" s="27">
        <v>14</v>
      </c>
      <c r="B22" s="27">
        <v>32</v>
      </c>
      <c r="C22" s="28">
        <v>0.60555555555555551</v>
      </c>
      <c r="D22" s="27">
        <v>21</v>
      </c>
      <c r="E22" s="28">
        <v>0.99930555555555556</v>
      </c>
      <c r="F22" s="27">
        <f t="shared" si="0"/>
        <v>27</v>
      </c>
      <c r="G22" s="29" t="s">
        <v>104</v>
      </c>
      <c r="H22" s="27">
        <f t="shared" si="1"/>
        <v>38</v>
      </c>
      <c r="I22" s="27">
        <f t="shared" si="2"/>
        <v>0</v>
      </c>
      <c r="J22" s="30" t="s">
        <v>71</v>
      </c>
      <c r="K22" s="39">
        <v>0</v>
      </c>
      <c r="L22" s="27">
        <v>0</v>
      </c>
      <c r="M22" s="23">
        <v>36</v>
      </c>
      <c r="N22" s="23">
        <v>38</v>
      </c>
      <c r="O22" s="60">
        <v>22</v>
      </c>
      <c r="P22" s="23" t="s">
        <v>83</v>
      </c>
    </row>
    <row r="23" spans="1:17" ht="13.5" thickBot="1" x14ac:dyDescent="0.25">
      <c r="A23" s="23">
        <v>15</v>
      </c>
      <c r="B23" s="27">
        <v>36</v>
      </c>
      <c r="C23" s="28">
        <v>0.56805555555555554</v>
      </c>
      <c r="D23" s="27">
        <v>19</v>
      </c>
      <c r="E23" s="28">
        <v>9.3055555555555558E-2</v>
      </c>
      <c r="F23" s="27">
        <f>IF(B23="", "",ROUND(AVERAGE(B23,D23),0))</f>
        <v>28</v>
      </c>
      <c r="G23" s="29" t="s">
        <v>130</v>
      </c>
      <c r="H23" s="27">
        <f t="shared" si="1"/>
        <v>37</v>
      </c>
      <c r="I23" s="27">
        <f t="shared" si="2"/>
        <v>0</v>
      </c>
      <c r="J23" s="30">
        <v>0</v>
      </c>
      <c r="K23" s="39">
        <v>0</v>
      </c>
      <c r="L23" s="27">
        <v>0</v>
      </c>
      <c r="M23" s="23">
        <v>34</v>
      </c>
      <c r="N23" s="23">
        <v>38</v>
      </c>
      <c r="O23" s="60">
        <v>19</v>
      </c>
      <c r="P23" s="23"/>
    </row>
    <row r="24" spans="1:17" ht="13.5" thickBot="1" x14ac:dyDescent="0.25">
      <c r="A24" s="27">
        <v>16</v>
      </c>
      <c r="B24" s="27">
        <v>53</v>
      </c>
      <c r="C24" s="28">
        <v>0.6118055555555556</v>
      </c>
      <c r="D24" s="27">
        <v>29</v>
      </c>
      <c r="E24" s="28">
        <v>0.12986111111111112</v>
      </c>
      <c r="F24" s="27">
        <f t="shared" si="0"/>
        <v>41</v>
      </c>
      <c r="G24" s="29" t="s">
        <v>95</v>
      </c>
      <c r="H24" s="27">
        <f t="shared" si="1"/>
        <v>24</v>
      </c>
      <c r="I24" s="27">
        <f t="shared" si="2"/>
        <v>0</v>
      </c>
      <c r="J24" s="30">
        <v>0</v>
      </c>
      <c r="K24" s="39">
        <v>0</v>
      </c>
      <c r="L24" s="27">
        <v>0</v>
      </c>
      <c r="M24" s="23">
        <v>35</v>
      </c>
      <c r="N24" s="23">
        <v>38</v>
      </c>
      <c r="O24" s="60">
        <v>19</v>
      </c>
      <c r="P24" s="23"/>
    </row>
    <row r="25" spans="1:17" ht="13.5" thickBot="1" x14ac:dyDescent="0.25">
      <c r="A25" s="23">
        <v>17</v>
      </c>
      <c r="B25" s="27">
        <v>50</v>
      </c>
      <c r="C25" s="28">
        <v>0.59236111111111112</v>
      </c>
      <c r="D25" s="27">
        <v>31</v>
      </c>
      <c r="E25" s="28">
        <v>2.2222222222222223E-2</v>
      </c>
      <c r="F25" s="27">
        <f t="shared" si="0"/>
        <v>41</v>
      </c>
      <c r="G25" s="29" t="s">
        <v>100</v>
      </c>
      <c r="H25" s="27">
        <f t="shared" si="1"/>
        <v>24</v>
      </c>
      <c r="I25" s="27">
        <f t="shared" si="2"/>
        <v>0</v>
      </c>
      <c r="J25" s="30">
        <v>0</v>
      </c>
      <c r="K25" s="39">
        <v>0</v>
      </c>
      <c r="L25" s="27">
        <v>0</v>
      </c>
      <c r="M25" s="23">
        <v>37</v>
      </c>
      <c r="N25" s="23">
        <v>39</v>
      </c>
      <c r="O25" s="60">
        <v>31</v>
      </c>
      <c r="P25" s="23"/>
    </row>
    <row r="26" spans="1:17" ht="13.5" thickBot="1" x14ac:dyDescent="0.25">
      <c r="A26" s="27">
        <v>18</v>
      </c>
      <c r="B26" s="27">
        <v>49</v>
      </c>
      <c r="C26" s="28">
        <v>0.5131944444444444</v>
      </c>
      <c r="D26" s="27">
        <v>36</v>
      </c>
      <c r="E26" s="28">
        <v>0.99722222222222223</v>
      </c>
      <c r="F26" s="27">
        <f t="shared" si="0"/>
        <v>43</v>
      </c>
      <c r="G26" s="29" t="s">
        <v>74</v>
      </c>
      <c r="H26" s="27">
        <f t="shared" si="1"/>
        <v>22</v>
      </c>
      <c r="I26" s="27">
        <f t="shared" si="2"/>
        <v>0</v>
      </c>
      <c r="J26" s="30" t="s">
        <v>71</v>
      </c>
      <c r="K26" s="39">
        <v>0</v>
      </c>
      <c r="L26" s="27">
        <v>0</v>
      </c>
      <c r="M26" s="23">
        <v>41</v>
      </c>
      <c r="N26" s="23">
        <v>41</v>
      </c>
      <c r="O26" s="60">
        <v>42</v>
      </c>
      <c r="P26" s="23"/>
      <c r="Q26" s="16" t="s">
        <v>56</v>
      </c>
    </row>
    <row r="27" spans="1:17" ht="13.5" thickBot="1" x14ac:dyDescent="0.25">
      <c r="A27" s="23">
        <v>19</v>
      </c>
      <c r="B27" s="27">
        <v>49</v>
      </c>
      <c r="C27" s="28">
        <v>0.56111111111111112</v>
      </c>
      <c r="D27" s="27">
        <v>34</v>
      </c>
      <c r="E27" s="28">
        <v>0.30833333333333335</v>
      </c>
      <c r="F27" s="27">
        <f t="shared" si="0"/>
        <v>42</v>
      </c>
      <c r="G27" s="29" t="s">
        <v>99</v>
      </c>
      <c r="H27" s="27">
        <f t="shared" si="1"/>
        <v>23</v>
      </c>
      <c r="I27" s="27">
        <f t="shared" si="2"/>
        <v>0</v>
      </c>
      <c r="J27" s="30">
        <v>0</v>
      </c>
      <c r="K27" s="39">
        <v>0</v>
      </c>
      <c r="L27" s="27">
        <v>0</v>
      </c>
      <c r="M27" s="23">
        <v>39</v>
      </c>
      <c r="N27" s="23">
        <v>41</v>
      </c>
      <c r="O27" s="60">
        <v>34</v>
      </c>
      <c r="P27" s="23"/>
    </row>
    <row r="28" spans="1:17" ht="13.5" thickBot="1" x14ac:dyDescent="0.25">
      <c r="A28" s="27">
        <v>20</v>
      </c>
      <c r="B28" s="27">
        <v>46</v>
      </c>
      <c r="C28" s="28">
        <v>0.56874999999999998</v>
      </c>
      <c r="D28" s="27">
        <v>30</v>
      </c>
      <c r="E28" s="28">
        <v>0.28750000000000003</v>
      </c>
      <c r="F28" s="27">
        <f t="shared" si="0"/>
        <v>38</v>
      </c>
      <c r="G28" s="29" t="s">
        <v>88</v>
      </c>
      <c r="H28" s="27">
        <f t="shared" si="1"/>
        <v>27</v>
      </c>
      <c r="I28" s="27">
        <f t="shared" si="2"/>
        <v>0</v>
      </c>
      <c r="J28" s="30">
        <v>0</v>
      </c>
      <c r="K28" s="39">
        <v>0</v>
      </c>
      <c r="L28" s="27">
        <v>0</v>
      </c>
      <c r="M28" s="23">
        <v>38</v>
      </c>
      <c r="N28" s="23">
        <v>41</v>
      </c>
      <c r="O28" s="60">
        <v>30</v>
      </c>
      <c r="P28" s="23"/>
    </row>
    <row r="29" spans="1:17" ht="13.5" thickBot="1" x14ac:dyDescent="0.25">
      <c r="A29" s="23">
        <v>21</v>
      </c>
      <c r="B29" s="27">
        <v>47</v>
      </c>
      <c r="C29" s="28">
        <v>0.66875000000000007</v>
      </c>
      <c r="D29" s="27">
        <v>27</v>
      </c>
      <c r="E29" s="28">
        <v>0.28611111111111115</v>
      </c>
      <c r="F29" s="27">
        <f t="shared" si="0"/>
        <v>37</v>
      </c>
      <c r="G29" s="29" t="s">
        <v>88</v>
      </c>
      <c r="H29" s="27">
        <f t="shared" si="1"/>
        <v>28</v>
      </c>
      <c r="I29" s="27">
        <f t="shared" si="2"/>
        <v>0</v>
      </c>
      <c r="J29" s="30">
        <v>0</v>
      </c>
      <c r="K29" s="39">
        <v>0</v>
      </c>
      <c r="L29" s="27">
        <v>0</v>
      </c>
      <c r="M29" s="23">
        <v>37</v>
      </c>
      <c r="N29" s="23">
        <v>41</v>
      </c>
      <c r="O29" s="60">
        <v>27</v>
      </c>
      <c r="P29" s="23"/>
    </row>
    <row r="30" spans="1:17" ht="13.5" thickBot="1" x14ac:dyDescent="0.25">
      <c r="A30" s="27">
        <v>22</v>
      </c>
      <c r="B30" s="27">
        <v>48</v>
      </c>
      <c r="C30" s="28">
        <v>0.10347222222222223</v>
      </c>
      <c r="D30" s="27">
        <v>36</v>
      </c>
      <c r="E30" s="28">
        <v>0.99236111111111114</v>
      </c>
      <c r="F30" s="27">
        <f>IF(B30="", "",ROUND(AVERAGE(B30,D30),0))</f>
        <v>42</v>
      </c>
      <c r="G30" s="29" t="s">
        <v>74</v>
      </c>
      <c r="H30" s="27">
        <f t="shared" si="1"/>
        <v>23</v>
      </c>
      <c r="I30" s="27">
        <f t="shared" si="2"/>
        <v>0</v>
      </c>
      <c r="J30" s="30">
        <v>0.01</v>
      </c>
      <c r="K30" s="39">
        <v>0</v>
      </c>
      <c r="L30" s="27">
        <v>0</v>
      </c>
      <c r="M30" s="23">
        <v>43</v>
      </c>
      <c r="N30" s="23">
        <v>43</v>
      </c>
      <c r="O30" s="60">
        <v>39</v>
      </c>
      <c r="P30" s="23"/>
    </row>
    <row r="31" spans="1:17" ht="13.5" thickBot="1" x14ac:dyDescent="0.25">
      <c r="A31" s="23">
        <v>23</v>
      </c>
      <c r="B31" s="27">
        <v>37</v>
      </c>
      <c r="C31" s="28">
        <v>0.58750000000000002</v>
      </c>
      <c r="D31" s="27">
        <v>24</v>
      </c>
      <c r="E31" s="28">
        <v>0.98888888888888893</v>
      </c>
      <c r="F31" s="27">
        <f t="shared" si="0"/>
        <v>31</v>
      </c>
      <c r="G31" s="29" t="s">
        <v>73</v>
      </c>
      <c r="H31" s="27">
        <f t="shared" si="1"/>
        <v>34</v>
      </c>
      <c r="I31" s="27">
        <f t="shared" si="2"/>
        <v>0</v>
      </c>
      <c r="J31" s="30">
        <v>0.04</v>
      </c>
      <c r="K31" s="39">
        <v>0.4</v>
      </c>
      <c r="L31" s="27" t="s">
        <v>71</v>
      </c>
      <c r="M31" s="23">
        <v>41</v>
      </c>
      <c r="N31" s="23">
        <v>42</v>
      </c>
      <c r="O31" s="60">
        <v>30</v>
      </c>
      <c r="P31" s="88" t="s">
        <v>156</v>
      </c>
    </row>
    <row r="32" spans="1:17" ht="13.5" thickBot="1" x14ac:dyDescent="0.25">
      <c r="A32" s="27">
        <v>24</v>
      </c>
      <c r="B32" s="27">
        <v>24</v>
      </c>
      <c r="C32" s="28">
        <v>6.3194444444444442E-2</v>
      </c>
      <c r="D32" s="27">
        <v>17</v>
      </c>
      <c r="E32" s="28">
        <v>0.73819444444444438</v>
      </c>
      <c r="F32" s="27">
        <f t="shared" si="0"/>
        <v>21</v>
      </c>
      <c r="G32" s="29" t="s">
        <v>140</v>
      </c>
      <c r="H32" s="27">
        <f t="shared" si="1"/>
        <v>44</v>
      </c>
      <c r="I32" s="27">
        <f t="shared" si="2"/>
        <v>0</v>
      </c>
      <c r="J32" s="27">
        <v>0.06</v>
      </c>
      <c r="K32" s="39">
        <v>0.9</v>
      </c>
      <c r="L32" s="27">
        <v>1</v>
      </c>
      <c r="M32" s="23">
        <v>38</v>
      </c>
      <c r="N32" s="23">
        <v>41</v>
      </c>
      <c r="O32" s="60">
        <v>22</v>
      </c>
      <c r="P32" s="23"/>
    </row>
    <row r="33" spans="1:16" ht="13.5" thickBot="1" x14ac:dyDescent="0.25">
      <c r="A33" s="23">
        <v>25</v>
      </c>
      <c r="B33" s="27">
        <v>19</v>
      </c>
      <c r="C33" s="28">
        <v>6.9444444444444447E-4</v>
      </c>
      <c r="D33" s="27">
        <v>8</v>
      </c>
      <c r="E33" s="28">
        <v>0.25347222222222221</v>
      </c>
      <c r="F33" s="27">
        <f t="shared" si="0"/>
        <v>14</v>
      </c>
      <c r="G33" s="29" t="s">
        <v>137</v>
      </c>
      <c r="H33" s="27">
        <f t="shared" si="1"/>
        <v>51</v>
      </c>
      <c r="I33" s="27">
        <f t="shared" si="2"/>
        <v>0</v>
      </c>
      <c r="J33" s="30">
        <v>0.12</v>
      </c>
      <c r="K33" s="39">
        <v>2.6</v>
      </c>
      <c r="L33" s="27">
        <v>4</v>
      </c>
      <c r="M33" s="23">
        <v>39</v>
      </c>
      <c r="N33" s="23">
        <v>40</v>
      </c>
      <c r="O33" s="60">
        <v>8</v>
      </c>
      <c r="P33" s="101" t="s">
        <v>157</v>
      </c>
    </row>
    <row r="34" spans="1:16" ht="13.5" thickBot="1" x14ac:dyDescent="0.25">
      <c r="A34" s="27">
        <v>26</v>
      </c>
      <c r="B34" s="27">
        <v>11</v>
      </c>
      <c r="C34" s="28">
        <v>6.9444444444444447E-4</v>
      </c>
      <c r="D34" s="27">
        <v>1</v>
      </c>
      <c r="E34" s="28">
        <v>0.86875000000000002</v>
      </c>
      <c r="F34" s="27">
        <f t="shared" si="0"/>
        <v>6</v>
      </c>
      <c r="G34" s="29" t="s">
        <v>80</v>
      </c>
      <c r="H34" s="27">
        <f t="shared" si="1"/>
        <v>59</v>
      </c>
      <c r="I34" s="27">
        <f t="shared" si="2"/>
        <v>0</v>
      </c>
      <c r="J34" s="30" t="s">
        <v>71</v>
      </c>
      <c r="K34" s="39" t="s">
        <v>71</v>
      </c>
      <c r="L34" s="90">
        <v>3</v>
      </c>
      <c r="M34" s="89">
        <v>38</v>
      </c>
      <c r="N34" s="89">
        <v>40</v>
      </c>
      <c r="O34" s="89"/>
      <c r="P34" s="101"/>
    </row>
    <row r="35" spans="1:16" ht="13.5" thickBot="1" x14ac:dyDescent="0.25">
      <c r="A35" s="23">
        <v>27</v>
      </c>
      <c r="B35" s="27">
        <v>6</v>
      </c>
      <c r="C35" s="28">
        <v>0.55833333333333335</v>
      </c>
      <c r="D35" s="27">
        <v>-4</v>
      </c>
      <c r="E35" s="28">
        <v>0.30069444444444443</v>
      </c>
      <c r="F35" s="27">
        <f t="shared" si="0"/>
        <v>1</v>
      </c>
      <c r="G35" s="29" t="s">
        <v>155</v>
      </c>
      <c r="H35" s="27">
        <f t="shared" si="1"/>
        <v>64</v>
      </c>
      <c r="I35" s="27">
        <f t="shared" si="2"/>
        <v>0</v>
      </c>
      <c r="J35" s="27">
        <v>0</v>
      </c>
      <c r="K35" s="39">
        <v>0</v>
      </c>
      <c r="L35" s="27">
        <v>2</v>
      </c>
      <c r="M35" s="23">
        <v>36</v>
      </c>
      <c r="N35" s="23">
        <v>39</v>
      </c>
      <c r="O35" s="60">
        <v>-4</v>
      </c>
      <c r="P35" s="23"/>
    </row>
    <row r="36" spans="1:16" ht="13.5" thickBot="1" x14ac:dyDescent="0.25">
      <c r="A36" s="27">
        <v>28</v>
      </c>
      <c r="B36" s="27">
        <v>17</v>
      </c>
      <c r="C36" s="28">
        <v>0.96458333333333324</v>
      </c>
      <c r="D36" s="27">
        <v>1</v>
      </c>
      <c r="E36" s="28">
        <v>3.472222222222222E-3</v>
      </c>
      <c r="F36" s="27">
        <f t="shared" si="0"/>
        <v>9</v>
      </c>
      <c r="G36" s="29" t="s">
        <v>158</v>
      </c>
      <c r="H36" s="27">
        <f t="shared" si="1"/>
        <v>56</v>
      </c>
      <c r="I36" s="27">
        <f t="shared" si="2"/>
        <v>0</v>
      </c>
      <c r="J36" s="30">
        <v>0</v>
      </c>
      <c r="K36" s="39">
        <v>0</v>
      </c>
      <c r="L36" s="27">
        <v>2</v>
      </c>
      <c r="M36" s="23">
        <v>35</v>
      </c>
      <c r="N36" s="23">
        <v>38</v>
      </c>
      <c r="O36" s="60">
        <v>1</v>
      </c>
      <c r="P36" s="31"/>
    </row>
    <row r="37" spans="1:16" ht="13.5" thickBot="1" x14ac:dyDescent="0.25">
      <c r="A37" s="23">
        <v>29</v>
      </c>
      <c r="B37" s="27">
        <v>17</v>
      </c>
      <c r="C37" s="28">
        <v>0.60763888888888895</v>
      </c>
      <c r="D37" s="27">
        <v>13</v>
      </c>
      <c r="E37" s="28">
        <v>0.3</v>
      </c>
      <c r="F37" s="27">
        <f t="shared" si="0"/>
        <v>15</v>
      </c>
      <c r="G37" s="29" t="s">
        <v>125</v>
      </c>
      <c r="H37" s="27">
        <f t="shared" si="1"/>
        <v>50</v>
      </c>
      <c r="I37" s="27">
        <f t="shared" si="2"/>
        <v>0</v>
      </c>
      <c r="J37" s="27" t="s">
        <v>71</v>
      </c>
      <c r="K37" s="39" t="s">
        <v>71</v>
      </c>
      <c r="L37" s="27">
        <v>2</v>
      </c>
      <c r="M37" s="23">
        <v>35</v>
      </c>
      <c r="N37" s="23">
        <v>41</v>
      </c>
      <c r="O37" s="60">
        <v>13</v>
      </c>
      <c r="P37" s="23"/>
    </row>
    <row r="38" spans="1:16" ht="13.5" thickBot="1" x14ac:dyDescent="0.25">
      <c r="A38" s="23">
        <v>30</v>
      </c>
      <c r="B38" s="27">
        <v>17</v>
      </c>
      <c r="C38" s="28">
        <v>9.0277777777777776E-2</v>
      </c>
      <c r="D38" s="27">
        <v>-1</v>
      </c>
      <c r="E38" s="28">
        <v>0.87777777777777777</v>
      </c>
      <c r="F38" s="27">
        <f t="shared" si="0"/>
        <v>8</v>
      </c>
      <c r="G38" s="29" t="s">
        <v>126</v>
      </c>
      <c r="H38" s="27">
        <f t="shared" si="1"/>
        <v>57</v>
      </c>
      <c r="I38" s="27">
        <f t="shared" si="2"/>
        <v>0</v>
      </c>
      <c r="J38" s="27">
        <v>0.14000000000000001</v>
      </c>
      <c r="K38" s="39">
        <v>1.4</v>
      </c>
      <c r="L38" s="27">
        <v>4</v>
      </c>
      <c r="M38" s="23">
        <v>36</v>
      </c>
      <c r="N38" s="23">
        <v>43</v>
      </c>
      <c r="O38" s="60">
        <v>10</v>
      </c>
      <c r="P38" s="23"/>
    </row>
    <row r="39" spans="1:16" ht="13.5" thickBot="1" x14ac:dyDescent="0.25">
      <c r="A39" s="32">
        <v>31</v>
      </c>
      <c r="B39" s="32">
        <v>3</v>
      </c>
      <c r="C39" s="33">
        <v>0.61527777777777781</v>
      </c>
      <c r="D39" s="32">
        <v>-5</v>
      </c>
      <c r="E39" s="33">
        <v>0.99930555555555556</v>
      </c>
      <c r="F39" s="32">
        <f t="shared" si="0"/>
        <v>-1</v>
      </c>
      <c r="G39" s="34" t="s">
        <v>160</v>
      </c>
      <c r="H39" s="35">
        <f t="shared" si="1"/>
        <v>66</v>
      </c>
      <c r="I39" s="32">
        <f t="shared" si="2"/>
        <v>0</v>
      </c>
      <c r="J39" s="32">
        <v>0.02</v>
      </c>
      <c r="K39" s="64">
        <v>0.5</v>
      </c>
      <c r="L39" s="32">
        <v>4</v>
      </c>
      <c r="M39" s="35">
        <v>36</v>
      </c>
      <c r="N39" s="35">
        <v>46</v>
      </c>
      <c r="O39" s="35">
        <v>-1</v>
      </c>
      <c r="P39" s="35"/>
    </row>
    <row r="40" spans="1:16" ht="13.5" thickBot="1" x14ac:dyDescent="0.25">
      <c r="A40" s="36" t="s">
        <v>36</v>
      </c>
      <c r="B40" s="105">
        <f>IF(B9="","",AVERAGE(B9:B39))</f>
        <v>37.225806451612904</v>
      </c>
      <c r="C40" s="104"/>
      <c r="D40" s="105">
        <f>IF(D9="","",AVERAGE(D9:D39))</f>
        <v>20.225806451612904</v>
      </c>
      <c r="E40" s="104"/>
      <c r="F40" s="105">
        <f>IF(F9="","",AVERAGE(F9:F39))</f>
        <v>29.032258064516128</v>
      </c>
      <c r="G40" s="105"/>
      <c r="H40" s="104">
        <f>IF(H9="","",SUM(H9:H39))</f>
        <v>1115</v>
      </c>
      <c r="I40" s="104">
        <f>IF(I9="","",SUM(I9:I39))</f>
        <v>0</v>
      </c>
      <c r="J40" s="106">
        <f>IF(J9="","",SUM(J9:J39))</f>
        <v>0.46</v>
      </c>
      <c r="K40" s="105">
        <f>IF(K9="","",SUM(K9:K39))</f>
        <v>5.8000000000000007</v>
      </c>
      <c r="L40" s="110">
        <f>IF(L9="","",AVERAGE(L9:L39))</f>
        <v>0.73333333333333328</v>
      </c>
      <c r="M40" s="105">
        <f>IF(M9="","",AVERAGE(M9:M39))</f>
        <v>37.87096774193548</v>
      </c>
      <c r="N40" s="105">
        <f>IF(N9="","",AVERAGE(N9:N39))</f>
        <v>41.161290322580648</v>
      </c>
      <c r="O40" s="105"/>
      <c r="P40" s="37"/>
    </row>
    <row r="41" spans="1:16" ht="13.5" thickBot="1" x14ac:dyDescent="0.25">
      <c r="A41" s="23" t="s">
        <v>11</v>
      </c>
      <c r="B41" s="27">
        <f>MAX(B9:B39)</f>
        <v>64</v>
      </c>
      <c r="C41" s="27"/>
      <c r="D41" s="27">
        <f>MAX(D9:D39)</f>
        <v>47</v>
      </c>
      <c r="E41" s="27"/>
      <c r="F41" s="27">
        <f>MAX(F9:F39)</f>
        <v>56</v>
      </c>
      <c r="G41" s="27"/>
      <c r="H41" s="23">
        <f>MAX(H9:H39)</f>
        <v>66</v>
      </c>
      <c r="I41" s="23">
        <f>MAX(I9:I39)</f>
        <v>0</v>
      </c>
      <c r="J41" s="30">
        <f>MAX(J9:J39)</f>
        <v>0.14000000000000001</v>
      </c>
      <c r="K41" s="39">
        <f>MAX(K9:K39)</f>
        <v>2.6</v>
      </c>
      <c r="L41" s="27">
        <f>MAX(L9:L39)</f>
        <v>4</v>
      </c>
      <c r="M41" s="23"/>
      <c r="N41" s="23"/>
      <c r="O41" s="60"/>
      <c r="P41" s="23"/>
    </row>
    <row r="42" spans="1:16" ht="13.5" thickBot="1" x14ac:dyDescent="0.25">
      <c r="A42" s="27" t="s">
        <v>12</v>
      </c>
      <c r="B42" s="27">
        <f>MIN(B9:B39)</f>
        <v>3</v>
      </c>
      <c r="C42" s="27"/>
      <c r="D42" s="27">
        <f>MIN(D9:D39)</f>
        <v>-5</v>
      </c>
      <c r="E42" s="27"/>
      <c r="F42" s="27">
        <f>MIN(F9:F39)</f>
        <v>-1</v>
      </c>
      <c r="G42" s="27"/>
      <c r="H42" s="27">
        <f>MIN(H9:H39)</f>
        <v>9</v>
      </c>
      <c r="I42" s="27">
        <f>MIN(I9:I39)</f>
        <v>0</v>
      </c>
      <c r="J42" s="30">
        <f>MIN(J9:J39)</f>
        <v>0</v>
      </c>
      <c r="K42" s="39">
        <f>MIN(K9:K39)</f>
        <v>0</v>
      </c>
      <c r="L42" s="27">
        <f>MIN(L9:L39)</f>
        <v>0</v>
      </c>
      <c r="M42" s="27"/>
      <c r="N42" s="27"/>
      <c r="O42" s="59"/>
      <c r="P42" s="23"/>
    </row>
    <row r="43" spans="1:16" ht="13.5" thickBot="1" x14ac:dyDescent="0.25">
      <c r="A43" s="23" t="s">
        <v>22</v>
      </c>
      <c r="B43" s="39">
        <v>36.700000000000003</v>
      </c>
      <c r="C43" s="39"/>
      <c r="D43" s="39">
        <v>21.2</v>
      </c>
      <c r="E43" s="39"/>
      <c r="F43" s="39">
        <f>AVERAGE(B43,D43)</f>
        <v>28.950000000000003</v>
      </c>
      <c r="G43" s="39"/>
      <c r="H43" s="40">
        <v>1117</v>
      </c>
      <c r="I43" s="23">
        <v>0</v>
      </c>
      <c r="J43" s="30">
        <v>2.73</v>
      </c>
      <c r="K43" s="39">
        <v>6.6</v>
      </c>
      <c r="L43" s="27"/>
      <c r="M43" s="23"/>
      <c r="N43" s="23"/>
      <c r="O43" s="60"/>
      <c r="P43" s="23"/>
    </row>
    <row r="44" spans="1:16" ht="13.5" thickBot="1" x14ac:dyDescent="0.25">
      <c r="A44" s="27" t="s">
        <v>23</v>
      </c>
      <c r="B44" s="107">
        <f>IF(B40="","",B40-B43)</f>
        <v>0.52580645161290107</v>
      </c>
      <c r="C44" s="107"/>
      <c r="D44" s="107">
        <f>IF(D40="","",D40-D43)</f>
        <v>-0.97419354838709538</v>
      </c>
      <c r="E44" s="107"/>
      <c r="F44" s="107">
        <f>IF(F40="","",F40-F43)</f>
        <v>8.2258064516125273E-2</v>
      </c>
      <c r="G44" s="107"/>
      <c r="H44" s="108">
        <f>IF(H40="","",H40-H43)</f>
        <v>-2</v>
      </c>
      <c r="I44" s="108">
        <f t="shared" ref="I44:K44" si="3">IF(I40="","",I40-I43)</f>
        <v>0</v>
      </c>
      <c r="J44" s="109">
        <f t="shared" si="3"/>
        <v>-2.27</v>
      </c>
      <c r="K44" s="107">
        <f t="shared" si="3"/>
        <v>-0.79999999999999893</v>
      </c>
      <c r="L44" s="25"/>
      <c r="M44" s="25"/>
      <c r="N44" s="25"/>
      <c r="O44" s="25"/>
      <c r="P44" s="23"/>
    </row>
    <row r="45" spans="1:16" ht="13.5" thickBot="1" x14ac:dyDescent="0.25">
      <c r="A45" s="61" t="s">
        <v>49</v>
      </c>
      <c r="B45" s="27">
        <f>COUNTIF(B9:B39,"&gt;89")</f>
        <v>0</v>
      </c>
      <c r="C45" s="62" t="s">
        <v>50</v>
      </c>
      <c r="D45" s="27">
        <f>COUNTIF(D9:D39,"&lt;33")</f>
        <v>27</v>
      </c>
      <c r="E45" s="27"/>
      <c r="F45" s="27"/>
      <c r="G45" s="27"/>
      <c r="H45" s="23"/>
      <c r="I45" s="23"/>
      <c r="J45" s="27"/>
      <c r="K45" s="27"/>
      <c r="L45" s="27"/>
      <c r="M45" s="23"/>
      <c r="N45" s="23"/>
      <c r="O45" s="60"/>
      <c r="P45" s="38"/>
    </row>
    <row r="46" spans="1:16" x14ac:dyDescent="0.2">
      <c r="P46" s="41"/>
    </row>
    <row r="47" spans="1:16" x14ac:dyDescent="0.2">
      <c r="A47" s="16" t="s">
        <v>13</v>
      </c>
    </row>
    <row r="48" spans="1:16" x14ac:dyDescent="0.2">
      <c r="A48" s="16" t="s">
        <v>14</v>
      </c>
      <c r="P48" s="16"/>
    </row>
    <row r="49" spans="1:16" x14ac:dyDescent="0.2">
      <c r="A49" s="42" t="s">
        <v>26</v>
      </c>
      <c r="P49" s="16"/>
    </row>
    <row r="50" spans="1:16" x14ac:dyDescent="0.2">
      <c r="A50" s="16" t="s">
        <v>15</v>
      </c>
      <c r="P50" s="16"/>
    </row>
    <row r="51" spans="1:16" x14ac:dyDescent="0.2">
      <c r="A51" s="42" t="s">
        <v>16</v>
      </c>
      <c r="P51" s="16"/>
    </row>
    <row r="52" spans="1:16" x14ac:dyDescent="0.2">
      <c r="A52" s="42" t="s">
        <v>57</v>
      </c>
      <c r="P52" s="16"/>
    </row>
    <row r="53" spans="1:16" x14ac:dyDescent="0.2">
      <c r="A53" s="42" t="s">
        <v>46</v>
      </c>
      <c r="P53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53"/>
  <sheetViews>
    <sheetView view="pageLayout" topLeftCell="A4" zoomScaleNormal="100" workbookViewId="0">
      <selection activeCell="N27" sqref="N27"/>
    </sheetView>
  </sheetViews>
  <sheetFormatPr defaultRowHeight="12.75" x14ac:dyDescent="0.2"/>
  <cols>
    <col min="1" max="1" width="14.5703125" customWidth="1"/>
    <col min="3" max="3" width="8.42578125" customWidth="1"/>
    <col min="4" max="4" width="11.7109375" customWidth="1"/>
    <col min="5" max="5" width="9.140625" customWidth="1"/>
    <col min="6" max="6" width="10.5703125" customWidth="1"/>
    <col min="7" max="7" width="9" customWidth="1"/>
    <col min="8" max="8" width="13.7109375" customWidth="1"/>
    <col min="9" max="9" width="8.42578125" customWidth="1"/>
    <col min="10" max="10" width="10.140625" customWidth="1"/>
    <col min="11" max="11" width="8.5703125" customWidth="1"/>
    <col min="12" max="12" width="9.85546875" customWidth="1"/>
    <col min="13" max="13" width="8.5703125" customWidth="1"/>
    <col min="14" max="14" width="11.140625" customWidth="1"/>
    <col min="15" max="15" width="8.140625" customWidth="1"/>
    <col min="16" max="17" width="11.7109375" customWidth="1"/>
    <col min="18" max="18" width="11.140625" style="5" customWidth="1"/>
    <col min="20" max="20" width="12.85546875" customWidth="1"/>
  </cols>
  <sheetData>
    <row r="4" spans="1:23" x14ac:dyDescent="0.2">
      <c r="A4" s="2"/>
    </row>
    <row r="5" spans="1:23" ht="16.5" thickBot="1" x14ac:dyDescent="0.3">
      <c r="A5" s="99" t="s">
        <v>58</v>
      </c>
      <c r="B5" s="53"/>
      <c r="C5" s="53"/>
      <c r="D5" s="53"/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1"/>
      <c r="Q5" s="7" t="s">
        <v>34</v>
      </c>
    </row>
    <row r="6" spans="1:23" ht="15.75" thickBot="1" x14ac:dyDescent="0.3">
      <c r="A6" s="51"/>
      <c r="B6" s="52" t="s">
        <v>1</v>
      </c>
      <c r="C6" s="52" t="s">
        <v>35</v>
      </c>
      <c r="D6" s="52" t="s">
        <v>2</v>
      </c>
      <c r="E6" s="52" t="s">
        <v>35</v>
      </c>
      <c r="F6" s="52" t="s">
        <v>3</v>
      </c>
      <c r="G6" s="52" t="s">
        <v>35</v>
      </c>
      <c r="H6" s="52" t="s">
        <v>4</v>
      </c>
      <c r="I6" s="52" t="s">
        <v>35</v>
      </c>
      <c r="J6" s="52" t="s">
        <v>5</v>
      </c>
      <c r="K6" s="52" t="s">
        <v>35</v>
      </c>
      <c r="L6" s="52" t="s">
        <v>32</v>
      </c>
      <c r="M6" s="52" t="s">
        <v>35</v>
      </c>
      <c r="N6" s="52" t="s">
        <v>33</v>
      </c>
      <c r="O6" s="52" t="s">
        <v>35</v>
      </c>
      <c r="P6" s="9"/>
      <c r="Q6" s="9" t="s">
        <v>1</v>
      </c>
      <c r="R6" s="9" t="s">
        <v>2</v>
      </c>
      <c r="S6" s="9" t="s">
        <v>3</v>
      </c>
      <c r="T6" s="9" t="s">
        <v>4</v>
      </c>
      <c r="U6" s="9" t="s">
        <v>5</v>
      </c>
      <c r="V6" s="9" t="s">
        <v>32</v>
      </c>
      <c r="W6" s="9" t="s">
        <v>33</v>
      </c>
    </row>
    <row r="7" spans="1:23" ht="15.75" thickBot="1" x14ac:dyDescent="0.3">
      <c r="A7" s="43" t="s">
        <v>20</v>
      </c>
      <c r="B7" s="45">
        <f>'January 2017'!$B$40</f>
        <v>39.29032258064516</v>
      </c>
      <c r="C7" s="45">
        <f>IF(B7="","",B7-Q7)</f>
        <v>6.3903225806451616</v>
      </c>
      <c r="D7" s="45">
        <f>'January 2017'!$D$40</f>
        <v>24.483870967741936</v>
      </c>
      <c r="E7" s="45">
        <f>IF(D7="","",D7-R7)</f>
        <v>7.7838709677419367</v>
      </c>
      <c r="F7" s="45">
        <f>'January 2017'!$F$40</f>
        <v>32.161290322580648</v>
      </c>
      <c r="G7" s="45">
        <f>IF(F7="","",F7-S7)</f>
        <v>7.361290322580647</v>
      </c>
      <c r="H7" s="46">
        <f>'January 2017'!$J$40</f>
        <v>2.5299999999999994</v>
      </c>
      <c r="I7" s="46">
        <f>IF(H7="","",H7-T7)</f>
        <v>0.47999999999999954</v>
      </c>
      <c r="J7" s="65">
        <f>'January 2017'!$K$40</f>
        <v>1.6</v>
      </c>
      <c r="K7" s="45">
        <f>IF(J7="","",J7-U7)</f>
        <v>-5.1999999999999993</v>
      </c>
      <c r="L7" s="66">
        <f>'January 2017'!$H$40</f>
        <v>1018</v>
      </c>
      <c r="M7" s="47">
        <f>IF(L7="","",L7-V7)</f>
        <v>-238</v>
      </c>
      <c r="N7" s="47">
        <f>'January 2017'!$I$40</f>
        <v>0</v>
      </c>
      <c r="O7" s="47">
        <f>IF(N7="","",N7-W7)</f>
        <v>0</v>
      </c>
      <c r="P7" s="9"/>
      <c r="Q7" s="12">
        <v>32.9</v>
      </c>
      <c r="R7" s="12">
        <v>16.7</v>
      </c>
      <c r="S7" s="12">
        <v>24.8</v>
      </c>
      <c r="T7" s="13">
        <v>2.0499999999999998</v>
      </c>
      <c r="U7" s="12">
        <v>6.8</v>
      </c>
      <c r="V7" s="9">
        <v>1256</v>
      </c>
      <c r="W7" s="9">
        <v>0</v>
      </c>
    </row>
    <row r="8" spans="1:23" ht="15.75" thickBot="1" x14ac:dyDescent="0.3">
      <c r="A8" s="43" t="s">
        <v>19</v>
      </c>
      <c r="B8" s="45">
        <f>'February 2017'!$B$37</f>
        <v>52.071428571428569</v>
      </c>
      <c r="C8" s="45">
        <f>IF(B8="","",B8-Q8)</f>
        <v>14.371428571428567</v>
      </c>
      <c r="D8" s="45">
        <f>'February 2017'!$D$37</f>
        <v>29.285714285714285</v>
      </c>
      <c r="E8" s="45">
        <f t="shared" ref="E8:E18" si="0">IF(D8="","",D8-R8)</f>
        <v>9.0857142857142854</v>
      </c>
      <c r="F8" s="45">
        <f>'February 2017'!$F$37</f>
        <v>40.821428571428569</v>
      </c>
      <c r="G8" s="45">
        <f t="shared" ref="G8:G18" si="1">IF(F8="","",F8-S8)</f>
        <v>11.821428571428569</v>
      </c>
      <c r="H8" s="46">
        <f>'February 2017'!$J$37</f>
        <v>0.41000000000000003</v>
      </c>
      <c r="I8" s="46">
        <f t="shared" ref="I8:I18" si="2">IF(H8="","",H8-T8)</f>
        <v>-1.7199999999999998</v>
      </c>
      <c r="J8" s="65">
        <f>'February 2017'!$K$37</f>
        <v>1.5</v>
      </c>
      <c r="K8" s="45">
        <f t="shared" ref="K8:K18" si="3">IF(J8="","",J8-U8)</f>
        <v>-4.3</v>
      </c>
      <c r="L8" s="66">
        <f>'February 2017'!$H$37</f>
        <v>677</v>
      </c>
      <c r="M8" s="47">
        <f t="shared" ref="M8:M18" si="4">IF(L8="","",L8-V8)</f>
        <v>-332</v>
      </c>
      <c r="N8" s="47">
        <f>'February 2017'!$I$37</f>
        <v>0</v>
      </c>
      <c r="O8" s="47">
        <f t="shared" ref="O8:O18" si="5">IF(N8="","",N8-W8)</f>
        <v>0</v>
      </c>
      <c r="P8" s="9"/>
      <c r="Q8" s="12">
        <v>37.700000000000003</v>
      </c>
      <c r="R8" s="12">
        <v>20.2</v>
      </c>
      <c r="S8" s="12">
        <v>29</v>
      </c>
      <c r="T8" s="13">
        <v>2.13</v>
      </c>
      <c r="U8" s="12">
        <v>5.8</v>
      </c>
      <c r="V8" s="9">
        <v>1009</v>
      </c>
      <c r="W8" s="9">
        <v>0</v>
      </c>
    </row>
    <row r="9" spans="1:23" ht="15.75" thickBot="1" x14ac:dyDescent="0.3">
      <c r="A9" s="43" t="s">
        <v>17</v>
      </c>
      <c r="B9" s="45">
        <f>'March 2017'!$B$40</f>
        <v>52.322580645161288</v>
      </c>
      <c r="C9" s="45">
        <f>IF(B9="","",B9-Q9)</f>
        <v>2.4225806451612897</v>
      </c>
      <c r="D9" s="45">
        <f>'March 2017'!$D$40</f>
        <v>33.193548387096776</v>
      </c>
      <c r="E9" s="45">
        <f t="shared" si="0"/>
        <v>3.1935483870967758</v>
      </c>
      <c r="F9" s="45">
        <f>'March 2017'!$F$40</f>
        <v>43.032258064516128</v>
      </c>
      <c r="G9" s="45">
        <f t="shared" si="1"/>
        <v>3.0322580645161281</v>
      </c>
      <c r="H9" s="46">
        <f>'March 2017'!$J$40</f>
        <v>2.38</v>
      </c>
      <c r="I9" s="46">
        <f t="shared" si="2"/>
        <v>-0.48</v>
      </c>
      <c r="J9" s="65">
        <f>'March 2017'!$K$40</f>
        <v>2</v>
      </c>
      <c r="K9" s="45">
        <f t="shared" si="3"/>
        <v>-0.60000000000000009</v>
      </c>
      <c r="L9" s="66">
        <f>'March 2017'!$H$40</f>
        <v>681</v>
      </c>
      <c r="M9" s="47">
        <f t="shared" si="4"/>
        <v>-96</v>
      </c>
      <c r="N9" s="47">
        <f>'March 2017'!$I$40</f>
        <v>0</v>
      </c>
      <c r="O9" s="47">
        <f t="shared" si="5"/>
        <v>-1</v>
      </c>
      <c r="P9" s="9"/>
      <c r="Q9" s="12">
        <v>49.9</v>
      </c>
      <c r="R9" s="12">
        <v>30</v>
      </c>
      <c r="S9" s="12">
        <v>40</v>
      </c>
      <c r="T9" s="13">
        <v>2.86</v>
      </c>
      <c r="U9" s="12">
        <v>2.6</v>
      </c>
      <c r="V9" s="9">
        <v>777</v>
      </c>
      <c r="W9" s="9">
        <v>1</v>
      </c>
    </row>
    <row r="10" spans="1:23" ht="15.75" thickBot="1" x14ac:dyDescent="0.3">
      <c r="A10" s="43" t="s">
        <v>18</v>
      </c>
      <c r="B10" s="45">
        <f>'April 2017'!$B$39</f>
        <v>67.766666666666666</v>
      </c>
      <c r="C10" s="45">
        <f t="shared" ref="C10:C18" si="6">IF(B10="","",B10-Q10)</f>
        <v>4.9666666666666686</v>
      </c>
      <c r="D10" s="45">
        <f>'April 2017'!$D$39</f>
        <v>46.233333333333334</v>
      </c>
      <c r="E10" s="45">
        <f t="shared" si="0"/>
        <v>5.1333333333333329</v>
      </c>
      <c r="F10" s="45">
        <f>'April 2017'!$F$39</f>
        <v>57.2</v>
      </c>
      <c r="G10" s="45">
        <f t="shared" si="1"/>
        <v>5.3000000000000043</v>
      </c>
      <c r="H10" s="46">
        <f>'April 2017'!$J$39</f>
        <v>5.8100000000000005</v>
      </c>
      <c r="I10" s="46">
        <f t="shared" si="2"/>
        <v>2.1300000000000003</v>
      </c>
      <c r="J10" s="65">
        <f>'April 2017'!$K$39</f>
        <v>0</v>
      </c>
      <c r="K10" s="45">
        <f t="shared" si="3"/>
        <v>-0.4</v>
      </c>
      <c r="L10" s="66">
        <f>'April 2017'!$H$39</f>
        <v>251</v>
      </c>
      <c r="M10" s="47">
        <f t="shared" si="4"/>
        <v>-151</v>
      </c>
      <c r="N10" s="47">
        <f>'April 2017'!$I$39</f>
        <v>17</v>
      </c>
      <c r="O10" s="47">
        <f t="shared" si="5"/>
        <v>7</v>
      </c>
      <c r="P10" s="9"/>
      <c r="Q10" s="12">
        <v>62.8</v>
      </c>
      <c r="R10" s="12">
        <v>41.1</v>
      </c>
      <c r="S10" s="12">
        <v>51.9</v>
      </c>
      <c r="T10" s="13">
        <v>3.68</v>
      </c>
      <c r="U10" s="12">
        <v>0.4</v>
      </c>
      <c r="V10" s="9">
        <v>402</v>
      </c>
      <c r="W10" s="9">
        <v>10</v>
      </c>
    </row>
    <row r="11" spans="1:23" ht="15.75" thickBot="1" x14ac:dyDescent="0.3">
      <c r="A11" s="43" t="s">
        <v>21</v>
      </c>
      <c r="B11" s="45">
        <f>'May 2017'!$B$40</f>
        <v>71.612903225806448</v>
      </c>
      <c r="C11" s="45">
        <f t="shared" si="6"/>
        <v>-1.7870967741935573</v>
      </c>
      <c r="D11" s="45">
        <f>'May 2017'!$D$40</f>
        <v>50.838709677419352</v>
      </c>
      <c r="E11" s="45">
        <f t="shared" si="0"/>
        <v>-0.7612903225806491</v>
      </c>
      <c r="F11" s="45">
        <f>'May 2017'!$F$40</f>
        <v>61.41935483870968</v>
      </c>
      <c r="G11" s="45">
        <f t="shared" si="1"/>
        <v>-1.0806451612903203</v>
      </c>
      <c r="H11" s="46">
        <f>'May 2017'!$J$40</f>
        <v>5.91</v>
      </c>
      <c r="I11" s="46">
        <f t="shared" si="2"/>
        <v>1.0200000000000005</v>
      </c>
      <c r="J11" s="65">
        <f>'May 2017'!$K$40</f>
        <v>0</v>
      </c>
      <c r="K11" s="45">
        <f t="shared" si="3"/>
        <v>0</v>
      </c>
      <c r="L11" s="66">
        <f>'May 2017'!$H$40</f>
        <v>166</v>
      </c>
      <c r="M11" s="47">
        <f t="shared" si="4"/>
        <v>20</v>
      </c>
      <c r="N11" s="47">
        <f>'May 2017'!$I$40</f>
        <v>55</v>
      </c>
      <c r="O11" s="47">
        <f t="shared" si="5"/>
        <v>-14</v>
      </c>
      <c r="P11" s="9"/>
      <c r="Q11" s="12">
        <v>73.400000000000006</v>
      </c>
      <c r="R11" s="12">
        <v>51.6</v>
      </c>
      <c r="S11" s="12">
        <v>62.5</v>
      </c>
      <c r="T11" s="13">
        <v>4.8899999999999997</v>
      </c>
      <c r="U11" s="12">
        <v>0</v>
      </c>
      <c r="V11" s="9">
        <v>146</v>
      </c>
      <c r="W11" s="9">
        <v>69</v>
      </c>
    </row>
    <row r="12" spans="1:23" ht="15.75" thickBot="1" x14ac:dyDescent="0.3">
      <c r="A12" s="43" t="s">
        <v>24</v>
      </c>
      <c r="B12" s="45">
        <f>'June 2017'!$B$39</f>
        <v>84.7</v>
      </c>
      <c r="C12" s="45">
        <f t="shared" si="6"/>
        <v>2.2000000000000028</v>
      </c>
      <c r="D12" s="45">
        <f>'June 2017'!$D$39</f>
        <v>60.666666666666664</v>
      </c>
      <c r="E12" s="45">
        <f t="shared" si="0"/>
        <v>-1.2333333333333343</v>
      </c>
      <c r="F12" s="45">
        <f>'June 2017'!$F$39</f>
        <v>72.933333333333337</v>
      </c>
      <c r="G12" s="45">
        <f t="shared" si="1"/>
        <v>0.73333333333333428</v>
      </c>
      <c r="H12" s="46">
        <f>'June 2017'!$J$39</f>
        <v>2.0500000000000003</v>
      </c>
      <c r="I12" s="46">
        <f t="shared" si="2"/>
        <v>-2.2899999999999996</v>
      </c>
      <c r="J12" s="65">
        <f>'June 2017'!$K$39</f>
        <v>0</v>
      </c>
      <c r="K12" s="45">
        <f t="shared" si="3"/>
        <v>0</v>
      </c>
      <c r="L12" s="66">
        <f>'June 2017'!$H$39</f>
        <v>5</v>
      </c>
      <c r="M12" s="47">
        <f t="shared" si="4"/>
        <v>-12</v>
      </c>
      <c r="N12" s="47">
        <f>'June 2017'!$I$39</f>
        <v>243</v>
      </c>
      <c r="O12" s="47">
        <f t="shared" si="5"/>
        <v>10</v>
      </c>
      <c r="P12" s="9"/>
      <c r="Q12" s="12">
        <v>82.5</v>
      </c>
      <c r="R12" s="12">
        <v>61.9</v>
      </c>
      <c r="S12" s="12">
        <v>72.2</v>
      </c>
      <c r="T12" s="13">
        <v>4.34</v>
      </c>
      <c r="U12" s="12">
        <v>0</v>
      </c>
      <c r="V12" s="9">
        <v>17</v>
      </c>
      <c r="W12" s="9">
        <v>233</v>
      </c>
    </row>
    <row r="13" spans="1:23" ht="15.75" thickBot="1" x14ac:dyDescent="0.3">
      <c r="A13" s="43" t="s">
        <v>25</v>
      </c>
      <c r="B13" s="45">
        <f>'June 2017'!$B$39</f>
        <v>84.7</v>
      </c>
      <c r="C13" s="45">
        <f t="shared" si="6"/>
        <v>-0.29999999999999716</v>
      </c>
      <c r="D13" s="45">
        <f>'June 2017'!$D$39</f>
        <v>60.666666666666664</v>
      </c>
      <c r="E13" s="45">
        <f t="shared" si="0"/>
        <v>-4.2333333333333414</v>
      </c>
      <c r="F13" s="45">
        <f>'July 2017'!$F$40</f>
        <v>76.41935483870968</v>
      </c>
      <c r="G13" s="45">
        <f t="shared" si="1"/>
        <v>1.519354838709674</v>
      </c>
      <c r="H13" s="46">
        <f>'July 2017'!$J$40</f>
        <v>2.8</v>
      </c>
      <c r="I13" s="46">
        <f t="shared" si="2"/>
        <v>-1.9000000000000004</v>
      </c>
      <c r="J13" s="45">
        <f>'July 2017'!$K$40</f>
        <v>0</v>
      </c>
      <c r="K13" s="45">
        <f t="shared" si="3"/>
        <v>0</v>
      </c>
      <c r="L13" s="47">
        <f>'July 2017'!$H$40</f>
        <v>0</v>
      </c>
      <c r="M13" s="47">
        <f t="shared" si="4"/>
        <v>-1</v>
      </c>
      <c r="N13" s="47">
        <f>'July 2017'!$I$40</f>
        <v>354</v>
      </c>
      <c r="O13" s="47">
        <f t="shared" si="5"/>
        <v>45</v>
      </c>
      <c r="P13" s="9"/>
      <c r="Q13" s="12">
        <v>85</v>
      </c>
      <c r="R13" s="12">
        <v>64.900000000000006</v>
      </c>
      <c r="S13" s="12">
        <v>74.900000000000006</v>
      </c>
      <c r="T13" s="13">
        <v>4.7</v>
      </c>
      <c r="U13" s="12">
        <v>0</v>
      </c>
      <c r="V13" s="9">
        <v>1</v>
      </c>
      <c r="W13" s="9">
        <v>309</v>
      </c>
    </row>
    <row r="14" spans="1:23" ht="15.75" thickBot="1" x14ac:dyDescent="0.3">
      <c r="A14" s="43" t="s">
        <v>27</v>
      </c>
      <c r="B14" s="45">
        <f>'August 2017'!$B$40</f>
        <v>82.516129032258064</v>
      </c>
      <c r="C14" s="45">
        <f t="shared" si="6"/>
        <v>-1.1838709677419388</v>
      </c>
      <c r="D14" s="45">
        <f>'August 2017'!$D$40</f>
        <v>60.193548387096776</v>
      </c>
      <c r="E14" s="45">
        <f t="shared" si="0"/>
        <v>-2.9064516129032256</v>
      </c>
      <c r="F14" s="45">
        <f>'August 2017'!$F$40</f>
        <v>71.58064516129032</v>
      </c>
      <c r="G14" s="45">
        <f t="shared" si="1"/>
        <v>-1.8193548387096854</v>
      </c>
      <c r="H14" s="46">
        <f>'August 2017'!$J$40</f>
        <v>2.2199999999999998</v>
      </c>
      <c r="I14" s="46">
        <f t="shared" si="2"/>
        <v>-1.7100000000000004</v>
      </c>
      <c r="J14" s="45">
        <f>'August 2017'!$K$40</f>
        <v>0</v>
      </c>
      <c r="K14" s="45">
        <f t="shared" si="3"/>
        <v>0</v>
      </c>
      <c r="L14" s="47">
        <f>'August 2017'!$H$40</f>
        <v>2</v>
      </c>
      <c r="M14" s="47">
        <f t="shared" si="4"/>
        <v>-3</v>
      </c>
      <c r="N14" s="47">
        <f>'August 2017'!$I$40</f>
        <v>206</v>
      </c>
      <c r="O14" s="47">
        <f t="shared" si="5"/>
        <v>-59</v>
      </c>
      <c r="P14" s="9"/>
      <c r="Q14" s="12">
        <v>83.7</v>
      </c>
      <c r="R14" s="12">
        <v>63.1</v>
      </c>
      <c r="S14" s="12">
        <v>73.400000000000006</v>
      </c>
      <c r="T14" s="13">
        <v>3.93</v>
      </c>
      <c r="U14" s="12">
        <v>0</v>
      </c>
      <c r="V14" s="9">
        <v>5</v>
      </c>
      <c r="W14" s="9">
        <v>265</v>
      </c>
    </row>
    <row r="15" spans="1:23" ht="15.75" thickBot="1" x14ac:dyDescent="0.3">
      <c r="A15" s="43" t="s">
        <v>28</v>
      </c>
      <c r="B15" s="45">
        <f>'September 2017'!$B$39</f>
        <v>82.1</v>
      </c>
      <c r="C15" s="45">
        <f t="shared" si="6"/>
        <v>3.8999999999999915</v>
      </c>
      <c r="D15" s="45">
        <f>'September 2017'!$D$39</f>
        <v>56.8</v>
      </c>
      <c r="E15" s="45">
        <f t="shared" si="0"/>
        <v>2.5999999999999943</v>
      </c>
      <c r="F15" s="45">
        <f>'September 2017'!$F$39</f>
        <v>69.766666666666666</v>
      </c>
      <c r="G15" s="45">
        <f t="shared" si="1"/>
        <v>3.5666666666666629</v>
      </c>
      <c r="H15" s="46">
        <f>'September 2017'!$J$39</f>
        <v>0.84</v>
      </c>
      <c r="I15" s="46">
        <f t="shared" si="2"/>
        <v>-2.29</v>
      </c>
      <c r="J15" s="45">
        <f>'September 2017'!$K$39</f>
        <v>0</v>
      </c>
      <c r="K15" s="45">
        <f t="shared" si="3"/>
        <v>0</v>
      </c>
      <c r="L15" s="47">
        <f>'September 2017'!$H$39</f>
        <v>37</v>
      </c>
      <c r="M15" s="47">
        <f t="shared" si="4"/>
        <v>-42</v>
      </c>
      <c r="N15" s="47">
        <f>'September 2017'!$I$39</f>
        <v>180</v>
      </c>
      <c r="O15" s="47">
        <f t="shared" si="5"/>
        <v>65</v>
      </c>
      <c r="P15" s="9"/>
      <c r="Q15" s="12">
        <v>78.2</v>
      </c>
      <c r="R15" s="12">
        <v>54.2</v>
      </c>
      <c r="S15" s="12">
        <v>66.2</v>
      </c>
      <c r="T15" s="13">
        <v>3.13</v>
      </c>
      <c r="U15" s="12">
        <v>0</v>
      </c>
      <c r="V15" s="9">
        <v>79</v>
      </c>
      <c r="W15" s="9">
        <v>115</v>
      </c>
    </row>
    <row r="16" spans="1:23" ht="15.75" thickBot="1" x14ac:dyDescent="0.3">
      <c r="A16" s="43" t="s">
        <v>29</v>
      </c>
      <c r="B16" s="45">
        <f>'October 2017'!$B$40</f>
        <v>68</v>
      </c>
      <c r="C16" s="45">
        <f t="shared" si="6"/>
        <v>2.7999999999999972</v>
      </c>
      <c r="D16" s="45">
        <f>'October 2017'!$D$40</f>
        <v>47.29032258064516</v>
      </c>
      <c r="E16" s="45">
        <f t="shared" si="0"/>
        <v>4.6903225806451587</v>
      </c>
      <c r="F16" s="45">
        <f>'October 2017'!$F$40</f>
        <v>57.903225806451616</v>
      </c>
      <c r="G16" s="45">
        <f t="shared" si="1"/>
        <v>4.0032258064516171</v>
      </c>
      <c r="H16" s="46">
        <f>'October 2017'!$J$40</f>
        <v>6.31</v>
      </c>
      <c r="I16" s="46">
        <f t="shared" si="2"/>
        <v>3.05</v>
      </c>
      <c r="J16" s="45">
        <f>'October 2017'!$K$40</f>
        <v>0</v>
      </c>
      <c r="K16" s="45">
        <f t="shared" si="3"/>
        <v>-0.1</v>
      </c>
      <c r="L16" s="47">
        <f>'October 2017'!$H$40</f>
        <v>265</v>
      </c>
      <c r="M16" s="47">
        <f t="shared" si="4"/>
        <v>-93</v>
      </c>
      <c r="N16" s="47">
        <f>'October 2017'!$I$40</f>
        <v>45</v>
      </c>
      <c r="O16" s="47">
        <f t="shared" si="5"/>
        <v>31</v>
      </c>
      <c r="P16" s="9"/>
      <c r="Q16" s="12">
        <v>65.2</v>
      </c>
      <c r="R16" s="12">
        <v>42.6</v>
      </c>
      <c r="S16" s="12">
        <v>53.9</v>
      </c>
      <c r="T16" s="13">
        <v>3.26</v>
      </c>
      <c r="U16" s="14">
        <v>0.1</v>
      </c>
      <c r="V16" s="9">
        <v>358</v>
      </c>
      <c r="W16" s="9">
        <v>14</v>
      </c>
    </row>
    <row r="17" spans="1:23" ht="15.75" thickBot="1" x14ac:dyDescent="0.3">
      <c r="A17" s="43" t="s">
        <v>30</v>
      </c>
      <c r="B17" s="45">
        <f>'November 2017'!$B$39</f>
        <v>52.06666666666667</v>
      </c>
      <c r="C17" s="45">
        <f t="shared" si="6"/>
        <v>1.4666666666666686</v>
      </c>
      <c r="D17" s="45">
        <f>'November 2017'!$D$39</f>
        <v>32.4</v>
      </c>
      <c r="E17" s="45">
        <f t="shared" si="0"/>
        <v>0.39999999999999858</v>
      </c>
      <c r="F17" s="45">
        <f>'November 2017'!$F$39</f>
        <v>42.5</v>
      </c>
      <c r="G17" s="45">
        <f t="shared" si="1"/>
        <v>1.2000000000000028</v>
      </c>
      <c r="H17" s="46">
        <f>'November 2017'!$J$39</f>
        <v>3.06</v>
      </c>
      <c r="I17" s="46">
        <f t="shared" si="2"/>
        <v>-0.62000000000000011</v>
      </c>
      <c r="J17" s="45">
        <f>'November 2017'!$K$39</f>
        <v>0</v>
      </c>
      <c r="K17" s="45">
        <f t="shared" si="3"/>
        <v>-0.9</v>
      </c>
      <c r="L17" s="47">
        <f>'November 2017'!$H$39</f>
        <v>675</v>
      </c>
      <c r="M17" s="47">
        <f t="shared" si="4"/>
        <v>-36</v>
      </c>
      <c r="N17" s="47">
        <f>'November 2017'!$I$39</f>
        <v>0</v>
      </c>
      <c r="O17" s="47">
        <f t="shared" si="5"/>
        <v>0</v>
      </c>
      <c r="P17" s="9"/>
      <c r="Q17" s="12">
        <v>50.6</v>
      </c>
      <c r="R17" s="12">
        <v>32</v>
      </c>
      <c r="S17" s="12">
        <v>41.3</v>
      </c>
      <c r="T17" s="13">
        <v>3.68</v>
      </c>
      <c r="U17" s="12">
        <v>0.9</v>
      </c>
      <c r="V17" s="9">
        <v>711</v>
      </c>
      <c r="W17" s="9">
        <v>0</v>
      </c>
    </row>
    <row r="18" spans="1:23" ht="15.75" thickBot="1" x14ac:dyDescent="0.3">
      <c r="A18" s="43" t="s">
        <v>31</v>
      </c>
      <c r="B18" s="45">
        <f>'December 2017'!$B$40</f>
        <v>37.225806451612904</v>
      </c>
      <c r="C18" s="45">
        <f t="shared" si="6"/>
        <v>0.52580645161290107</v>
      </c>
      <c r="D18" s="45">
        <f>'December 2017'!$D$40</f>
        <v>20.225806451612904</v>
      </c>
      <c r="E18" s="45">
        <f t="shared" si="0"/>
        <v>-0.97419354838709538</v>
      </c>
      <c r="F18" s="45">
        <f>'December 2017'!$F$40</f>
        <v>29.032258064516128</v>
      </c>
      <c r="G18" s="45">
        <f t="shared" si="1"/>
        <v>0.13225806451612954</v>
      </c>
      <c r="H18" s="46">
        <f>'December 2017'!$J$40</f>
        <v>0.46</v>
      </c>
      <c r="I18" s="46">
        <f t="shared" si="2"/>
        <v>-2.27</v>
      </c>
      <c r="J18" s="45">
        <f>'December 2017'!$K$40</f>
        <v>5.8000000000000007</v>
      </c>
      <c r="K18" s="45">
        <f t="shared" si="3"/>
        <v>-0.79999999999999893</v>
      </c>
      <c r="L18" s="47">
        <f>'December 2017'!$H$40</f>
        <v>1115</v>
      </c>
      <c r="M18" s="47">
        <f t="shared" si="4"/>
        <v>-2</v>
      </c>
      <c r="N18" s="47">
        <f>'December 2017'!$I$40</f>
        <v>0</v>
      </c>
      <c r="O18" s="47">
        <f t="shared" si="5"/>
        <v>0</v>
      </c>
      <c r="P18" s="9"/>
      <c r="Q18" s="12">
        <v>36.700000000000003</v>
      </c>
      <c r="R18" s="12">
        <v>21.2</v>
      </c>
      <c r="S18" s="12">
        <v>28.9</v>
      </c>
      <c r="T18" s="13">
        <v>2.73</v>
      </c>
      <c r="U18" s="12">
        <v>6.6</v>
      </c>
      <c r="V18" s="9">
        <v>1117</v>
      </c>
      <c r="W18" s="9">
        <v>0</v>
      </c>
    </row>
    <row r="19" spans="1:23" ht="15.75" thickBot="1" x14ac:dyDescent="0.3">
      <c r="A19" s="43"/>
      <c r="B19" s="44"/>
      <c r="C19" s="44"/>
      <c r="D19" s="48"/>
      <c r="E19" s="48"/>
      <c r="F19" s="44"/>
      <c r="G19" s="44"/>
      <c r="H19" s="48"/>
      <c r="I19" s="49"/>
      <c r="J19" s="44"/>
      <c r="K19" s="45"/>
      <c r="L19" s="48"/>
      <c r="M19" s="50"/>
      <c r="N19" s="44"/>
      <c r="O19" s="47"/>
      <c r="P19" s="9"/>
      <c r="Q19" s="9"/>
      <c r="R19" s="11"/>
      <c r="S19" s="10"/>
    </row>
    <row r="20" spans="1:23" ht="15.75" thickBot="1" x14ac:dyDescent="0.3">
      <c r="A20" s="43" t="s">
        <v>51</v>
      </c>
      <c r="B20" s="45">
        <f t="shared" ref="B20:G20" si="7">IF(B7="","",AVERAGE(B7:B18))</f>
        <v>64.531041986687157</v>
      </c>
      <c r="C20" s="45">
        <f t="shared" si="7"/>
        <v>2.981041986687146</v>
      </c>
      <c r="D20" s="45">
        <f t="shared" si="7"/>
        <v>43.523182283666159</v>
      </c>
      <c r="E20" s="45">
        <f t="shared" si="7"/>
        <v>1.898182283666153</v>
      </c>
      <c r="F20" s="45">
        <f t="shared" si="7"/>
        <v>54.564151305683566</v>
      </c>
      <c r="G20" s="45">
        <f t="shared" si="7"/>
        <v>2.9808179723502302</v>
      </c>
      <c r="H20" s="49">
        <f t="shared" ref="H20:O20" si="8">SUM(H7:H18)</f>
        <v>34.78</v>
      </c>
      <c r="I20" s="49">
        <f t="shared" si="8"/>
        <v>-6.6</v>
      </c>
      <c r="J20" s="45">
        <f t="shared" si="8"/>
        <v>10.9</v>
      </c>
      <c r="K20" s="45">
        <f t="shared" si="8"/>
        <v>-12.299999999999999</v>
      </c>
      <c r="L20" s="50">
        <f t="shared" si="8"/>
        <v>4892</v>
      </c>
      <c r="M20" s="50">
        <f t="shared" si="8"/>
        <v>-986</v>
      </c>
      <c r="N20" s="47">
        <f t="shared" si="8"/>
        <v>1100</v>
      </c>
      <c r="O20" s="47">
        <f t="shared" si="8"/>
        <v>84</v>
      </c>
      <c r="P20" s="9"/>
      <c r="Q20" s="12">
        <f>AVERAGE(Q7:Q18)</f>
        <v>61.550000000000011</v>
      </c>
      <c r="R20" s="12">
        <f t="shared" ref="R20:S20" si="9">AVERAGE(R7:R18)</f>
        <v>41.625</v>
      </c>
      <c r="S20" s="12">
        <f t="shared" si="9"/>
        <v>51.583333333333321</v>
      </c>
      <c r="T20" s="4">
        <f>SUM(T7:T18)</f>
        <v>41.379999999999995</v>
      </c>
      <c r="U20" s="3">
        <f t="shared" ref="U20:W20" si="10">SUM(U7:U18)</f>
        <v>23.199999999999996</v>
      </c>
      <c r="V20" s="15">
        <f t="shared" si="10"/>
        <v>5878</v>
      </c>
      <c r="W20" s="15">
        <f t="shared" si="10"/>
        <v>1016</v>
      </c>
    </row>
    <row r="21" spans="1:23" ht="15.75" thickBot="1" x14ac:dyDescent="0.3">
      <c r="A21" s="43" t="s">
        <v>52</v>
      </c>
      <c r="B21" s="45"/>
      <c r="C21" s="45"/>
      <c r="D21" s="45"/>
      <c r="E21" s="45"/>
      <c r="F21" s="45"/>
      <c r="G21" s="45"/>
      <c r="H21" s="49">
        <f>SUM(H7:H8)</f>
        <v>2.9399999999999995</v>
      </c>
      <c r="I21" s="49">
        <f>SUM(I7:I8)</f>
        <v>-1.2400000000000002</v>
      </c>
      <c r="J21" s="102">
        <f>SUM(J7:J12)</f>
        <v>5.0999999999999996</v>
      </c>
      <c r="K21" s="45">
        <f>SUM(K7:K8)</f>
        <v>-9.5</v>
      </c>
      <c r="L21" s="103">
        <f>SUM(L7:L12)</f>
        <v>2798</v>
      </c>
      <c r="M21" s="50"/>
      <c r="N21" s="47">
        <f>SUM(0,N7:N8)</f>
        <v>0</v>
      </c>
      <c r="O21" s="47">
        <f>SUM(0,O7:O8)</f>
        <v>0</v>
      </c>
      <c r="P21" s="9"/>
      <c r="Q21" s="12"/>
      <c r="R21" s="12"/>
      <c r="S21" s="12"/>
      <c r="T21" s="4"/>
      <c r="U21" s="3"/>
      <c r="V21" s="15"/>
      <c r="W21" s="15"/>
    </row>
    <row r="22" spans="1:23" ht="15.75" thickBot="1" x14ac:dyDescent="0.3">
      <c r="A22" s="43" t="s">
        <v>53</v>
      </c>
      <c r="B22" s="45">
        <f t="shared" ref="B22:G22" si="11">IF(B11="","",AVERAGE(B9:B11))</f>
        <v>63.900716845878129</v>
      </c>
      <c r="C22" s="45">
        <f t="shared" si="11"/>
        <v>1.8673835125448004</v>
      </c>
      <c r="D22" s="45">
        <f t="shared" si="11"/>
        <v>43.421863799283159</v>
      </c>
      <c r="E22" s="45">
        <f t="shared" si="11"/>
        <v>2.5218637992831532</v>
      </c>
      <c r="F22" s="45">
        <f t="shared" si="11"/>
        <v>53.883870967741935</v>
      </c>
      <c r="G22" s="45">
        <f t="shared" si="11"/>
        <v>2.4172043010752708</v>
      </c>
      <c r="H22" s="49">
        <f t="shared" ref="H22:O22" si="12">SUM(H9:H11)</f>
        <v>14.100000000000001</v>
      </c>
      <c r="I22" s="49">
        <f>SUM(I9:I11)</f>
        <v>2.6700000000000008</v>
      </c>
      <c r="J22" s="84">
        <f t="shared" si="12"/>
        <v>2</v>
      </c>
      <c r="K22" s="84">
        <f t="shared" si="12"/>
        <v>-1</v>
      </c>
      <c r="L22" s="50">
        <f t="shared" si="12"/>
        <v>1098</v>
      </c>
      <c r="M22" s="50">
        <f t="shared" si="12"/>
        <v>-227</v>
      </c>
      <c r="N22" s="50">
        <f t="shared" si="12"/>
        <v>72</v>
      </c>
      <c r="O22" s="50">
        <f t="shared" si="12"/>
        <v>-8</v>
      </c>
      <c r="P22" s="9"/>
      <c r="Q22" s="12"/>
      <c r="R22" s="12"/>
      <c r="S22" s="12"/>
      <c r="T22" s="4"/>
      <c r="U22" s="3"/>
      <c r="V22" s="15"/>
      <c r="W22" s="15"/>
    </row>
    <row r="23" spans="1:23" ht="15.75" thickBot="1" x14ac:dyDescent="0.3">
      <c r="A23" s="43" t="s">
        <v>54</v>
      </c>
      <c r="B23" s="45">
        <f t="shared" ref="B23:G23" si="13">IF(B14="","",AVERAGE(B12:B14))</f>
        <v>83.972043010752699</v>
      </c>
      <c r="C23" s="45">
        <f t="shared" si="13"/>
        <v>0.23870967741935564</v>
      </c>
      <c r="D23" s="45">
        <f t="shared" si="13"/>
        <v>60.508960573476706</v>
      </c>
      <c r="E23" s="45">
        <f t="shared" si="13"/>
        <v>-2.7910394265233003</v>
      </c>
      <c r="F23" s="45">
        <f t="shared" si="13"/>
        <v>73.644444444444446</v>
      </c>
      <c r="G23" s="45">
        <f t="shared" si="13"/>
        <v>0.14444444444444096</v>
      </c>
      <c r="H23" s="49">
        <f t="shared" ref="H23:O23" si="14">SUM(H12:H14)</f>
        <v>7.0699999999999994</v>
      </c>
      <c r="I23" s="49">
        <f t="shared" si="14"/>
        <v>-5.9</v>
      </c>
      <c r="J23" s="84">
        <f t="shared" si="14"/>
        <v>0</v>
      </c>
      <c r="K23" s="84">
        <f t="shared" si="14"/>
        <v>0</v>
      </c>
      <c r="L23" s="50">
        <f t="shared" si="14"/>
        <v>7</v>
      </c>
      <c r="M23" s="50">
        <f t="shared" si="14"/>
        <v>-16</v>
      </c>
      <c r="N23" s="50">
        <f t="shared" si="14"/>
        <v>803</v>
      </c>
      <c r="O23" s="50">
        <f t="shared" si="14"/>
        <v>-4</v>
      </c>
      <c r="P23" s="9"/>
      <c r="Q23" s="12"/>
      <c r="R23" s="12"/>
      <c r="S23" s="12"/>
      <c r="T23" s="4"/>
      <c r="U23" s="3"/>
      <c r="V23" s="15"/>
      <c r="W23" s="15"/>
    </row>
    <row r="24" spans="1:23" ht="15.75" thickBot="1" x14ac:dyDescent="0.3">
      <c r="A24" s="43" t="s">
        <v>55</v>
      </c>
      <c r="B24" s="45">
        <f t="shared" ref="B24:G24" si="15">IF(B17="","",AVERAGE(B15:B17))</f>
        <v>67.388888888888886</v>
      </c>
      <c r="C24" s="45">
        <f t="shared" si="15"/>
        <v>2.7222222222222192</v>
      </c>
      <c r="D24" s="45">
        <f t="shared" si="15"/>
        <v>45.49677419354839</v>
      </c>
      <c r="E24" s="45">
        <f t="shared" si="15"/>
        <v>2.5634408602150507</v>
      </c>
      <c r="F24" s="45">
        <f t="shared" si="15"/>
        <v>56.723297491039432</v>
      </c>
      <c r="G24" s="45">
        <f t="shared" si="15"/>
        <v>2.9232974910394276</v>
      </c>
      <c r="H24" s="49">
        <f>SUM(H15:H17)</f>
        <v>10.209999999999999</v>
      </c>
      <c r="I24" s="49">
        <f>SUM(I15:I17)</f>
        <v>0.13999999999999968</v>
      </c>
      <c r="J24" s="49">
        <f>SUM(J15:J17)</f>
        <v>0</v>
      </c>
      <c r="K24" s="84">
        <f>SUM(K15:K17)</f>
        <v>-1</v>
      </c>
      <c r="L24" s="50">
        <f>SUM(L15:L17)</f>
        <v>977</v>
      </c>
      <c r="M24" s="50">
        <f>SUM(M15:M17)</f>
        <v>-171</v>
      </c>
      <c r="N24" s="50">
        <f>SUM(N15:N17)</f>
        <v>225</v>
      </c>
      <c r="O24" s="50">
        <f>SUM(O15:O17)</f>
        <v>96</v>
      </c>
      <c r="P24" s="9"/>
      <c r="Q24" s="9"/>
      <c r="R24" s="11"/>
      <c r="S24" s="10"/>
    </row>
    <row r="25" spans="1:23" ht="15" x14ac:dyDescent="0.25">
      <c r="A25" s="8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9"/>
      <c r="M25" s="9"/>
      <c r="N25" s="9"/>
      <c r="O25" s="9"/>
      <c r="P25" s="9"/>
      <c r="Q25" s="9"/>
      <c r="R25" s="11"/>
      <c r="S25" s="10"/>
    </row>
    <row r="26" spans="1:23" ht="15" x14ac:dyDescent="0.25">
      <c r="A26" s="8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9"/>
      <c r="M26" s="9"/>
      <c r="N26" s="9"/>
      <c r="O26" s="9"/>
      <c r="P26" s="9"/>
      <c r="Q26" s="9"/>
      <c r="R26" s="11"/>
      <c r="S26" s="10"/>
    </row>
    <row r="27" spans="1:23" ht="1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0"/>
    </row>
    <row r="28" spans="1:23" x14ac:dyDescent="0.2">
      <c r="A28" t="s">
        <v>13</v>
      </c>
    </row>
    <row r="29" spans="1:23" x14ac:dyDescent="0.2">
      <c r="A29" t="s">
        <v>14</v>
      </c>
      <c r="R29"/>
    </row>
    <row r="30" spans="1:23" x14ac:dyDescent="0.2">
      <c r="A30" s="6" t="s">
        <v>26</v>
      </c>
      <c r="R30"/>
    </row>
    <row r="31" spans="1:23" x14ac:dyDescent="0.2">
      <c r="A31" t="s">
        <v>15</v>
      </c>
      <c r="R31"/>
    </row>
    <row r="32" spans="1:23" x14ac:dyDescent="0.2">
      <c r="A32" s="6" t="s">
        <v>16</v>
      </c>
      <c r="R32"/>
    </row>
    <row r="33" spans="1:18" x14ac:dyDescent="0.2">
      <c r="A33" s="6" t="s">
        <v>57</v>
      </c>
      <c r="R33"/>
    </row>
    <row r="34" spans="1:18" x14ac:dyDescent="0.2">
      <c r="A34" s="6" t="s">
        <v>159</v>
      </c>
      <c r="R34"/>
    </row>
    <row r="38" spans="1:18" s="5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8" s="5" customForma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8" s="5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8" s="5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8" s="5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8" s="5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8" s="5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8" s="5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8" s="5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8" s="5" customForma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8" s="5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5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5" customForma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s="5" customForma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s="5" customForma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s="5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</sheetData>
  <pageMargins left="0.7" right="0.7" top="0.75" bottom="0.75" header="0.3" footer="0.3"/>
  <pageSetup scale="53" orientation="landscape" r:id="rId1"/>
  <headerFooter>
    <oddHeader>&amp;C&amp;"+,Regular"&amp;12\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50"/>
  <sheetViews>
    <sheetView view="pageLayout" topLeftCell="A10" zoomScaleNormal="100" workbookViewId="0">
      <selection activeCell="P27" sqref="P27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40.5703125" style="17" customWidth="1"/>
    <col min="17" max="16384" width="9.140625" style="16"/>
  </cols>
  <sheetData>
    <row r="4" spans="1:16" x14ac:dyDescent="0.2">
      <c r="A4" s="18"/>
    </row>
    <row r="5" spans="1:16" ht="16.5" thickBot="1" x14ac:dyDescent="0.3">
      <c r="A5" s="125" t="s">
        <v>60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58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58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58">
        <v>1</v>
      </c>
      <c r="B9" s="57">
        <v>42</v>
      </c>
      <c r="C9" s="28">
        <v>0.62013888888888891</v>
      </c>
      <c r="D9" s="57">
        <v>26</v>
      </c>
      <c r="E9" s="28">
        <v>0.99930555555555556</v>
      </c>
      <c r="F9" s="57">
        <f t="shared" ref="F9:F36" si="0">IF(B9="", "",ROUND(AVERAGE(B9,D9),0))</f>
        <v>34</v>
      </c>
      <c r="G9" s="29" t="s">
        <v>75</v>
      </c>
      <c r="H9" s="57">
        <f t="shared" ref="H9:H36" si="1">IF(F9="", "", IF(F9&lt;65,65-F9,0))</f>
        <v>31</v>
      </c>
      <c r="I9" s="57">
        <f>IF(F9="","",IF(F9&gt;65,F9-65,0))</f>
        <v>0</v>
      </c>
      <c r="J9" s="30">
        <v>0</v>
      </c>
      <c r="K9" s="39">
        <v>0</v>
      </c>
      <c r="L9" s="57">
        <v>0</v>
      </c>
      <c r="M9" s="58">
        <v>38</v>
      </c>
      <c r="N9" s="58">
        <v>39</v>
      </c>
      <c r="O9" s="60">
        <v>34</v>
      </c>
      <c r="P9" s="55"/>
    </row>
    <row r="10" spans="1:16" ht="13.5" thickBot="1" x14ac:dyDescent="0.25">
      <c r="A10" s="57">
        <v>2</v>
      </c>
      <c r="B10" s="57">
        <v>30</v>
      </c>
      <c r="C10" s="28">
        <v>0.57986111111111105</v>
      </c>
      <c r="D10" s="57">
        <v>18</v>
      </c>
      <c r="E10" s="28">
        <v>0.25555555555555559</v>
      </c>
      <c r="F10" s="57">
        <f t="shared" si="0"/>
        <v>24</v>
      </c>
      <c r="G10" s="29" t="s">
        <v>104</v>
      </c>
      <c r="H10" s="57">
        <f t="shared" si="1"/>
        <v>41</v>
      </c>
      <c r="I10" s="57">
        <f t="shared" ref="I10:I36" si="2">IF(F10="","",IF(F10&gt;65,F10-65,0))</f>
        <v>0</v>
      </c>
      <c r="J10" s="30">
        <v>0</v>
      </c>
      <c r="K10" s="63">
        <v>0</v>
      </c>
      <c r="L10" s="57">
        <v>0</v>
      </c>
      <c r="M10" s="58">
        <v>36</v>
      </c>
      <c r="N10" s="58">
        <v>38</v>
      </c>
      <c r="O10" s="60">
        <v>18</v>
      </c>
      <c r="P10" s="91"/>
    </row>
    <row r="11" spans="1:16" ht="13.5" thickBot="1" x14ac:dyDescent="0.25">
      <c r="A11" s="58">
        <v>3</v>
      </c>
      <c r="B11" s="57">
        <v>31</v>
      </c>
      <c r="C11" s="28">
        <v>0.61249999999999993</v>
      </c>
      <c r="D11" s="57">
        <v>15</v>
      </c>
      <c r="E11" s="28">
        <v>0.99861111111111101</v>
      </c>
      <c r="F11" s="57">
        <f t="shared" si="0"/>
        <v>23</v>
      </c>
      <c r="G11" s="29" t="s">
        <v>105</v>
      </c>
      <c r="H11" s="57">
        <f t="shared" si="1"/>
        <v>42</v>
      </c>
      <c r="I11" s="57">
        <f t="shared" si="2"/>
        <v>0</v>
      </c>
      <c r="J11" s="30">
        <v>0</v>
      </c>
      <c r="K11" s="63">
        <v>0</v>
      </c>
      <c r="L11" s="57">
        <v>0</v>
      </c>
      <c r="M11" s="58">
        <v>34</v>
      </c>
      <c r="N11" s="58">
        <v>37</v>
      </c>
      <c r="O11" s="60">
        <v>17</v>
      </c>
      <c r="P11" s="55"/>
    </row>
    <row r="12" spans="1:16" ht="13.5" thickBot="1" x14ac:dyDescent="0.25">
      <c r="A12" s="57">
        <v>4</v>
      </c>
      <c r="B12" s="57">
        <v>37</v>
      </c>
      <c r="C12" s="28">
        <v>0.60555555555555551</v>
      </c>
      <c r="D12" s="57">
        <v>11</v>
      </c>
      <c r="E12" s="28">
        <v>0.25138888888888888</v>
      </c>
      <c r="F12" s="57">
        <f>IF(B12="", "",ROUND(AVERAGE(B12,D12),0))</f>
        <v>24</v>
      </c>
      <c r="G12" s="29" t="s">
        <v>104</v>
      </c>
      <c r="H12" s="57">
        <f t="shared" si="1"/>
        <v>41</v>
      </c>
      <c r="I12" s="57">
        <f t="shared" si="2"/>
        <v>0</v>
      </c>
      <c r="J12" s="30">
        <v>0</v>
      </c>
      <c r="K12" s="63">
        <v>0</v>
      </c>
      <c r="L12" s="57">
        <v>0</v>
      </c>
      <c r="M12" s="58">
        <v>33</v>
      </c>
      <c r="N12" s="58">
        <v>36</v>
      </c>
      <c r="O12" s="60">
        <v>11</v>
      </c>
      <c r="P12" s="58"/>
    </row>
    <row r="13" spans="1:16" ht="13.5" thickBot="1" x14ac:dyDescent="0.25">
      <c r="A13" s="58">
        <v>5</v>
      </c>
      <c r="B13" s="57">
        <v>46</v>
      </c>
      <c r="C13" s="28">
        <v>0.63194444444444442</v>
      </c>
      <c r="D13" s="57">
        <v>26</v>
      </c>
      <c r="E13" s="28">
        <v>0.99930555555555556</v>
      </c>
      <c r="F13" s="57">
        <f t="shared" si="0"/>
        <v>36</v>
      </c>
      <c r="G13" s="29" t="s">
        <v>88</v>
      </c>
      <c r="H13" s="57">
        <f t="shared" si="1"/>
        <v>29</v>
      </c>
      <c r="I13" s="57">
        <f t="shared" si="2"/>
        <v>0</v>
      </c>
      <c r="J13" s="30">
        <v>0</v>
      </c>
      <c r="K13" s="39">
        <v>0</v>
      </c>
      <c r="L13" s="57">
        <v>0</v>
      </c>
      <c r="M13" s="58">
        <v>33</v>
      </c>
      <c r="N13" s="58">
        <v>35</v>
      </c>
      <c r="O13" s="60">
        <v>28</v>
      </c>
      <c r="P13" s="58"/>
    </row>
    <row r="14" spans="1:16" ht="13.5" thickBot="1" x14ac:dyDescent="0.25">
      <c r="A14" s="57">
        <v>6</v>
      </c>
      <c r="B14" s="57">
        <v>47</v>
      </c>
      <c r="C14" s="28">
        <v>0.94027777777777777</v>
      </c>
      <c r="D14" s="57">
        <v>25</v>
      </c>
      <c r="E14" s="28">
        <v>3.6805555555555557E-2</v>
      </c>
      <c r="F14" s="57">
        <f t="shared" si="0"/>
        <v>36</v>
      </c>
      <c r="G14" s="29" t="s">
        <v>88</v>
      </c>
      <c r="H14" s="57">
        <f t="shared" si="1"/>
        <v>29</v>
      </c>
      <c r="I14" s="57">
        <f t="shared" si="2"/>
        <v>0</v>
      </c>
      <c r="J14" s="30">
        <v>0</v>
      </c>
      <c r="K14" s="63">
        <v>0</v>
      </c>
      <c r="L14" s="57">
        <v>0</v>
      </c>
      <c r="M14" s="58">
        <v>34</v>
      </c>
      <c r="N14" s="58">
        <v>36</v>
      </c>
      <c r="O14" s="60">
        <v>25</v>
      </c>
      <c r="P14" s="58"/>
    </row>
    <row r="15" spans="1:16" ht="13.5" thickBot="1" x14ac:dyDescent="0.25">
      <c r="A15" s="58">
        <v>7</v>
      </c>
      <c r="B15" s="57">
        <v>62</v>
      </c>
      <c r="C15" s="28">
        <v>0.51111111111111118</v>
      </c>
      <c r="D15" s="57">
        <v>32</v>
      </c>
      <c r="E15" s="28">
        <v>0.9770833333333333</v>
      </c>
      <c r="F15" s="57">
        <f t="shared" si="0"/>
        <v>47</v>
      </c>
      <c r="G15" s="29" t="s">
        <v>93</v>
      </c>
      <c r="H15" s="57">
        <f t="shared" si="1"/>
        <v>18</v>
      </c>
      <c r="I15" s="57">
        <f t="shared" si="2"/>
        <v>0</v>
      </c>
      <c r="J15" s="30">
        <v>0.15</v>
      </c>
      <c r="K15" s="63">
        <v>0</v>
      </c>
      <c r="L15" s="57">
        <v>0</v>
      </c>
      <c r="M15" s="58">
        <v>42</v>
      </c>
      <c r="N15" s="58">
        <v>39</v>
      </c>
      <c r="O15" s="60">
        <v>46</v>
      </c>
      <c r="P15" s="58" t="s">
        <v>106</v>
      </c>
    </row>
    <row r="16" spans="1:16" ht="13.5" thickBot="1" x14ac:dyDescent="0.25">
      <c r="A16" s="57">
        <v>8</v>
      </c>
      <c r="B16" s="57">
        <v>33</v>
      </c>
      <c r="C16" s="28">
        <v>0.39305555555555555</v>
      </c>
      <c r="D16" s="57">
        <v>16</v>
      </c>
      <c r="E16" s="28">
        <v>0.99930555555555556</v>
      </c>
      <c r="F16" s="57">
        <f t="shared" si="0"/>
        <v>25</v>
      </c>
      <c r="G16" s="29" t="s">
        <v>104</v>
      </c>
      <c r="H16" s="57">
        <f t="shared" si="1"/>
        <v>40</v>
      </c>
      <c r="I16" s="57">
        <f t="shared" si="2"/>
        <v>0</v>
      </c>
      <c r="J16" s="30">
        <v>0</v>
      </c>
      <c r="K16" s="39">
        <v>0</v>
      </c>
      <c r="L16" s="57">
        <v>0</v>
      </c>
      <c r="M16" s="58">
        <v>40</v>
      </c>
      <c r="N16" s="58">
        <v>41</v>
      </c>
      <c r="O16" s="60">
        <v>30</v>
      </c>
      <c r="P16" s="58"/>
    </row>
    <row r="17" spans="1:17" ht="13.5" thickBot="1" x14ac:dyDescent="0.25">
      <c r="A17" s="58">
        <v>9</v>
      </c>
      <c r="B17" s="57">
        <v>20</v>
      </c>
      <c r="C17" s="28">
        <v>0.63472222222222219</v>
      </c>
      <c r="D17" s="57">
        <v>9</v>
      </c>
      <c r="E17" s="28">
        <v>0.97083333333333333</v>
      </c>
      <c r="F17" s="57">
        <f t="shared" si="0"/>
        <v>15</v>
      </c>
      <c r="G17" s="29" t="s">
        <v>107</v>
      </c>
      <c r="H17" s="57">
        <f t="shared" si="1"/>
        <v>50</v>
      </c>
      <c r="I17" s="57">
        <f t="shared" si="2"/>
        <v>0</v>
      </c>
      <c r="J17" s="30">
        <v>0.13</v>
      </c>
      <c r="K17" s="39">
        <v>1.5</v>
      </c>
      <c r="L17" s="57">
        <v>2</v>
      </c>
      <c r="M17" s="58">
        <v>38</v>
      </c>
      <c r="N17" s="58">
        <v>39</v>
      </c>
      <c r="O17" s="60">
        <v>10</v>
      </c>
      <c r="P17" s="58" t="s">
        <v>103</v>
      </c>
    </row>
    <row r="18" spans="1:17" ht="13.5" thickBot="1" x14ac:dyDescent="0.25">
      <c r="A18" s="57">
        <v>10</v>
      </c>
      <c r="B18" s="57">
        <v>50</v>
      </c>
      <c r="C18" s="28">
        <v>0.61319444444444449</v>
      </c>
      <c r="D18" s="57">
        <v>13</v>
      </c>
      <c r="E18" s="28">
        <v>0</v>
      </c>
      <c r="F18" s="57">
        <f t="shared" si="0"/>
        <v>32</v>
      </c>
      <c r="G18" s="29" t="s">
        <v>73</v>
      </c>
      <c r="H18" s="57">
        <f t="shared" si="1"/>
        <v>33</v>
      </c>
      <c r="I18" s="57">
        <f t="shared" si="2"/>
        <v>0</v>
      </c>
      <c r="J18" s="30">
        <v>0</v>
      </c>
      <c r="K18" s="39">
        <v>0</v>
      </c>
      <c r="L18" s="57">
        <v>1</v>
      </c>
      <c r="M18" s="58">
        <v>36</v>
      </c>
      <c r="N18" s="58">
        <v>38</v>
      </c>
      <c r="O18" s="60">
        <v>13</v>
      </c>
      <c r="P18" s="58"/>
    </row>
    <row r="19" spans="1:17" ht="13.5" thickBot="1" x14ac:dyDescent="0.25">
      <c r="A19" s="58">
        <v>11</v>
      </c>
      <c r="B19" s="57">
        <v>67</v>
      </c>
      <c r="C19" s="28">
        <v>0.64097222222222217</v>
      </c>
      <c r="D19" s="57">
        <v>39</v>
      </c>
      <c r="E19" s="28">
        <v>0.20694444444444446</v>
      </c>
      <c r="F19" s="57">
        <f t="shared" si="0"/>
        <v>53</v>
      </c>
      <c r="G19" s="29" t="s">
        <v>108</v>
      </c>
      <c r="H19" s="57">
        <f t="shared" si="1"/>
        <v>12</v>
      </c>
      <c r="I19" s="57">
        <f t="shared" si="2"/>
        <v>0</v>
      </c>
      <c r="J19" s="30">
        <v>0</v>
      </c>
      <c r="K19" s="39">
        <v>0</v>
      </c>
      <c r="L19" s="57" t="s">
        <v>71</v>
      </c>
      <c r="M19" s="58">
        <v>38</v>
      </c>
      <c r="N19" s="58">
        <v>38</v>
      </c>
      <c r="O19" s="60">
        <v>39</v>
      </c>
      <c r="P19" s="58"/>
    </row>
    <row r="20" spans="1:17" ht="13.5" thickBot="1" x14ac:dyDescent="0.25">
      <c r="A20" s="57">
        <v>12</v>
      </c>
      <c r="B20" s="57">
        <v>52</v>
      </c>
      <c r="C20" s="28">
        <v>0.5083333333333333</v>
      </c>
      <c r="D20" s="57">
        <v>33</v>
      </c>
      <c r="E20" s="28">
        <v>0.99861111111111101</v>
      </c>
      <c r="F20" s="57">
        <f t="shared" si="0"/>
        <v>43</v>
      </c>
      <c r="G20" s="29" t="s">
        <v>74</v>
      </c>
      <c r="H20" s="57">
        <f t="shared" si="1"/>
        <v>22</v>
      </c>
      <c r="I20" s="57">
        <f t="shared" si="2"/>
        <v>0</v>
      </c>
      <c r="J20" s="30">
        <v>0</v>
      </c>
      <c r="K20" s="39">
        <v>0</v>
      </c>
      <c r="L20" s="57">
        <v>0</v>
      </c>
      <c r="M20" s="58">
        <v>44</v>
      </c>
      <c r="N20" s="58">
        <v>44</v>
      </c>
      <c r="O20" s="60">
        <v>37</v>
      </c>
      <c r="P20" s="58" t="s">
        <v>94</v>
      </c>
    </row>
    <row r="21" spans="1:17" ht="13.5" thickBot="1" x14ac:dyDescent="0.25">
      <c r="A21" s="58">
        <v>13</v>
      </c>
      <c r="B21" s="57">
        <v>46</v>
      </c>
      <c r="C21" s="28">
        <v>0.6020833333333333</v>
      </c>
      <c r="D21" s="57">
        <v>24</v>
      </c>
      <c r="E21" s="28">
        <v>0.25069444444444444</v>
      </c>
      <c r="F21" s="57">
        <f t="shared" si="0"/>
        <v>35</v>
      </c>
      <c r="G21" s="29" t="s">
        <v>102</v>
      </c>
      <c r="H21" s="57">
        <f t="shared" si="1"/>
        <v>30</v>
      </c>
      <c r="I21" s="57">
        <f t="shared" si="2"/>
        <v>0</v>
      </c>
      <c r="J21" s="30">
        <v>0</v>
      </c>
      <c r="K21" s="39">
        <v>0</v>
      </c>
      <c r="L21" s="57">
        <v>0</v>
      </c>
      <c r="M21" s="58">
        <v>38</v>
      </c>
      <c r="N21" s="58">
        <v>41</v>
      </c>
      <c r="O21" s="60">
        <v>24</v>
      </c>
      <c r="P21" s="58"/>
    </row>
    <row r="22" spans="1:17" ht="13.5" thickBot="1" x14ac:dyDescent="0.25">
      <c r="A22" s="57">
        <v>14</v>
      </c>
      <c r="B22" s="57">
        <v>53</v>
      </c>
      <c r="C22" s="28">
        <v>0.60972222222222217</v>
      </c>
      <c r="D22" s="57">
        <v>31</v>
      </c>
      <c r="E22" s="28">
        <v>0.28611111111111115</v>
      </c>
      <c r="F22" s="57">
        <f t="shared" si="0"/>
        <v>42</v>
      </c>
      <c r="G22" s="29" t="s">
        <v>100</v>
      </c>
      <c r="H22" s="57">
        <f t="shared" si="1"/>
        <v>23</v>
      </c>
      <c r="I22" s="57">
        <f t="shared" si="2"/>
        <v>0</v>
      </c>
      <c r="J22" s="30">
        <v>0</v>
      </c>
      <c r="K22" s="39">
        <v>0</v>
      </c>
      <c r="L22" s="57">
        <v>0</v>
      </c>
      <c r="M22" s="58">
        <v>39</v>
      </c>
      <c r="N22" s="58">
        <v>41</v>
      </c>
      <c r="O22" s="60">
        <v>31</v>
      </c>
      <c r="P22" s="58"/>
    </row>
    <row r="23" spans="1:17" ht="13.5" thickBot="1" x14ac:dyDescent="0.25">
      <c r="A23" s="58">
        <v>15</v>
      </c>
      <c r="B23" s="57">
        <v>43</v>
      </c>
      <c r="C23" s="28">
        <v>0.64444444444444449</v>
      </c>
      <c r="D23" s="57">
        <v>27</v>
      </c>
      <c r="E23" s="28">
        <v>0.98611111111111116</v>
      </c>
      <c r="F23" s="57">
        <f>IF(B23="", "",ROUND(AVERAGE(B23,D23),0))</f>
        <v>35</v>
      </c>
      <c r="G23" s="29" t="s">
        <v>92</v>
      </c>
      <c r="H23" s="57">
        <f t="shared" si="1"/>
        <v>30</v>
      </c>
      <c r="I23" s="57">
        <f t="shared" si="2"/>
        <v>0</v>
      </c>
      <c r="J23" s="30">
        <v>0</v>
      </c>
      <c r="K23" s="39">
        <v>0</v>
      </c>
      <c r="L23" s="57">
        <v>0</v>
      </c>
      <c r="M23" s="58">
        <v>38</v>
      </c>
      <c r="N23" s="58">
        <v>41</v>
      </c>
      <c r="O23" s="60">
        <v>29</v>
      </c>
      <c r="P23" s="58"/>
    </row>
    <row r="24" spans="1:17" ht="13.5" thickBot="1" x14ac:dyDescent="0.25">
      <c r="A24" s="57">
        <v>16</v>
      </c>
      <c r="B24" s="57">
        <v>52</v>
      </c>
      <c r="C24" s="28">
        <v>0.58124999999999993</v>
      </c>
      <c r="D24" s="57">
        <v>24</v>
      </c>
      <c r="E24" s="28">
        <v>0.2590277777777778</v>
      </c>
      <c r="F24" s="57">
        <f t="shared" si="0"/>
        <v>38</v>
      </c>
      <c r="G24" s="29" t="s">
        <v>109</v>
      </c>
      <c r="H24" s="57">
        <f t="shared" si="1"/>
        <v>27</v>
      </c>
      <c r="I24" s="57">
        <f t="shared" si="2"/>
        <v>0</v>
      </c>
      <c r="J24" s="30">
        <v>0</v>
      </c>
      <c r="K24" s="39">
        <v>0</v>
      </c>
      <c r="L24" s="57">
        <v>0</v>
      </c>
      <c r="M24" s="58">
        <v>37</v>
      </c>
      <c r="N24" s="58">
        <v>40</v>
      </c>
      <c r="O24" s="60">
        <v>24</v>
      </c>
      <c r="P24" s="58"/>
    </row>
    <row r="25" spans="1:17" ht="13.5" thickBot="1" x14ac:dyDescent="0.25">
      <c r="A25" s="58">
        <v>17</v>
      </c>
      <c r="B25" s="57">
        <v>70</v>
      </c>
      <c r="C25" s="28">
        <v>0.62152777777777779</v>
      </c>
      <c r="D25" s="57">
        <v>37</v>
      </c>
      <c r="E25" s="28">
        <v>0.2638888888888889</v>
      </c>
      <c r="F25" s="57">
        <f t="shared" si="0"/>
        <v>54</v>
      </c>
      <c r="G25" s="29" t="s">
        <v>108</v>
      </c>
      <c r="H25" s="57">
        <f t="shared" si="1"/>
        <v>11</v>
      </c>
      <c r="I25" s="57">
        <f t="shared" si="2"/>
        <v>0</v>
      </c>
      <c r="J25" s="30">
        <v>0</v>
      </c>
      <c r="K25" s="39">
        <v>0</v>
      </c>
      <c r="L25" s="57">
        <v>0</v>
      </c>
      <c r="M25" s="58">
        <v>39</v>
      </c>
      <c r="N25" s="58">
        <v>41</v>
      </c>
      <c r="O25" s="60">
        <v>37</v>
      </c>
      <c r="P25" s="111" t="s">
        <v>111</v>
      </c>
    </row>
    <row r="26" spans="1:17" ht="13.5" thickBot="1" x14ac:dyDescent="0.25">
      <c r="A26" s="57">
        <v>18</v>
      </c>
      <c r="B26" s="57">
        <v>70</v>
      </c>
      <c r="C26" s="28">
        <v>0.63750000000000007</v>
      </c>
      <c r="D26" s="57">
        <v>40</v>
      </c>
      <c r="E26" s="28">
        <v>6.7361111111111108E-2</v>
      </c>
      <c r="F26" s="57">
        <f t="shared" si="0"/>
        <v>55</v>
      </c>
      <c r="G26" s="29" t="s">
        <v>108</v>
      </c>
      <c r="H26" s="57">
        <f t="shared" si="1"/>
        <v>10</v>
      </c>
      <c r="I26" s="57">
        <f t="shared" si="2"/>
        <v>0</v>
      </c>
      <c r="J26" s="30">
        <v>0</v>
      </c>
      <c r="K26" s="39">
        <v>0</v>
      </c>
      <c r="L26" s="57">
        <v>0</v>
      </c>
      <c r="M26" s="58">
        <v>42</v>
      </c>
      <c r="N26" s="58">
        <v>43</v>
      </c>
      <c r="O26" s="60">
        <v>40</v>
      </c>
      <c r="P26" s="111" t="s">
        <v>112</v>
      </c>
    </row>
    <row r="27" spans="1:17" ht="13.5" thickBot="1" x14ac:dyDescent="0.25">
      <c r="A27" s="58">
        <v>19</v>
      </c>
      <c r="B27" s="57">
        <v>68</v>
      </c>
      <c r="C27" s="28">
        <v>0.63472222222222219</v>
      </c>
      <c r="D27" s="57">
        <v>44</v>
      </c>
      <c r="E27" s="28">
        <v>0.99930555555555556</v>
      </c>
      <c r="F27" s="57">
        <f t="shared" si="0"/>
        <v>56</v>
      </c>
      <c r="G27" s="29" t="s">
        <v>110</v>
      </c>
      <c r="H27" s="57">
        <f t="shared" si="1"/>
        <v>9</v>
      </c>
      <c r="I27" s="57">
        <f t="shared" si="2"/>
        <v>0</v>
      </c>
      <c r="J27" s="30">
        <v>0</v>
      </c>
      <c r="K27" s="39">
        <v>0</v>
      </c>
      <c r="L27" s="57">
        <v>0</v>
      </c>
      <c r="M27" s="58">
        <v>46</v>
      </c>
      <c r="N27" s="58">
        <v>45</v>
      </c>
      <c r="O27" s="60">
        <v>46</v>
      </c>
      <c r="P27" s="58" t="s">
        <v>113</v>
      </c>
    </row>
    <row r="28" spans="1:17" ht="13.5" thickBot="1" x14ac:dyDescent="0.25">
      <c r="A28" s="57">
        <v>20</v>
      </c>
      <c r="B28" s="57">
        <v>71</v>
      </c>
      <c r="C28" s="28">
        <v>0.57291666666666663</v>
      </c>
      <c r="D28" s="57">
        <v>43</v>
      </c>
      <c r="E28" s="28">
        <v>0.27777777777777779</v>
      </c>
      <c r="F28" s="57">
        <f t="shared" si="0"/>
        <v>57</v>
      </c>
      <c r="G28" s="29" t="s">
        <v>110</v>
      </c>
      <c r="H28" s="57">
        <f t="shared" si="1"/>
        <v>8</v>
      </c>
      <c r="I28" s="57">
        <f t="shared" si="2"/>
        <v>0</v>
      </c>
      <c r="J28" s="30">
        <v>0</v>
      </c>
      <c r="K28" s="39">
        <v>0</v>
      </c>
      <c r="L28" s="57">
        <v>0</v>
      </c>
      <c r="M28" s="58">
        <v>47</v>
      </c>
      <c r="N28" s="58">
        <v>47</v>
      </c>
      <c r="O28" s="60">
        <v>43</v>
      </c>
      <c r="P28" s="92" t="s">
        <v>114</v>
      </c>
      <c r="Q28" s="16" t="s">
        <v>56</v>
      </c>
    </row>
    <row r="29" spans="1:17" ht="13.5" thickBot="1" x14ac:dyDescent="0.25">
      <c r="A29" s="58">
        <v>21</v>
      </c>
      <c r="B29" s="57">
        <v>62</v>
      </c>
      <c r="C29" s="28">
        <v>0.6166666666666667</v>
      </c>
      <c r="D29" s="57">
        <v>48</v>
      </c>
      <c r="E29" s="28">
        <v>0.98749999999999993</v>
      </c>
      <c r="F29" s="57">
        <f t="shared" si="0"/>
        <v>55</v>
      </c>
      <c r="G29" s="29" t="s">
        <v>115</v>
      </c>
      <c r="H29" s="57">
        <f t="shared" si="1"/>
        <v>10</v>
      </c>
      <c r="I29" s="57">
        <f t="shared" si="2"/>
        <v>0</v>
      </c>
      <c r="J29" s="30">
        <v>0.02</v>
      </c>
      <c r="K29" s="39">
        <v>0</v>
      </c>
      <c r="L29" s="57">
        <v>0</v>
      </c>
      <c r="M29" s="58">
        <v>50</v>
      </c>
      <c r="N29" s="58">
        <v>49</v>
      </c>
      <c r="O29" s="60">
        <v>51</v>
      </c>
      <c r="P29" s="58" t="s">
        <v>83</v>
      </c>
    </row>
    <row r="30" spans="1:17" ht="13.5" thickBot="1" x14ac:dyDescent="0.25">
      <c r="A30" s="57">
        <v>22</v>
      </c>
      <c r="B30" s="57">
        <v>70</v>
      </c>
      <c r="C30" s="28">
        <v>0.56388888888888888</v>
      </c>
      <c r="D30" s="57">
        <v>43</v>
      </c>
      <c r="E30" s="28">
        <v>0.18055555555555555</v>
      </c>
      <c r="F30" s="57">
        <f t="shared" si="0"/>
        <v>57</v>
      </c>
      <c r="G30" s="29" t="s">
        <v>110</v>
      </c>
      <c r="H30" s="57">
        <f t="shared" si="1"/>
        <v>8</v>
      </c>
      <c r="I30" s="57">
        <f t="shared" si="2"/>
        <v>0</v>
      </c>
      <c r="J30" s="30" t="s">
        <v>71</v>
      </c>
      <c r="K30" s="39">
        <v>0</v>
      </c>
      <c r="L30" s="57">
        <v>0</v>
      </c>
      <c r="M30" s="58">
        <v>49</v>
      </c>
      <c r="N30" s="58">
        <v>49</v>
      </c>
      <c r="O30" s="60">
        <v>43</v>
      </c>
      <c r="P30" s="58" t="s">
        <v>116</v>
      </c>
    </row>
    <row r="31" spans="1:17" ht="13.5" thickBot="1" x14ac:dyDescent="0.25">
      <c r="A31" s="58">
        <v>23</v>
      </c>
      <c r="B31" s="57">
        <v>60</v>
      </c>
      <c r="C31" s="28">
        <v>0.59166666666666667</v>
      </c>
      <c r="D31" s="57">
        <v>44</v>
      </c>
      <c r="E31" s="28">
        <v>0.24374999999999999</v>
      </c>
      <c r="F31" s="57">
        <f t="shared" si="0"/>
        <v>52</v>
      </c>
      <c r="G31" s="29" t="s">
        <v>93</v>
      </c>
      <c r="H31" s="57">
        <f t="shared" si="1"/>
        <v>13</v>
      </c>
      <c r="I31" s="57">
        <f t="shared" si="2"/>
        <v>0</v>
      </c>
      <c r="J31" s="30">
        <v>0</v>
      </c>
      <c r="K31" s="39">
        <v>0</v>
      </c>
      <c r="L31" s="57">
        <v>0</v>
      </c>
      <c r="M31" s="58">
        <v>50</v>
      </c>
      <c r="N31" s="58">
        <v>51</v>
      </c>
      <c r="O31" s="60">
        <v>44</v>
      </c>
      <c r="P31" s="58" t="s">
        <v>94</v>
      </c>
    </row>
    <row r="32" spans="1:17" ht="13.5" thickBot="1" x14ac:dyDescent="0.25">
      <c r="A32" s="57">
        <v>24</v>
      </c>
      <c r="B32" s="57">
        <v>68</v>
      </c>
      <c r="C32" s="28">
        <v>0.4909722222222222</v>
      </c>
      <c r="D32" s="57">
        <v>37</v>
      </c>
      <c r="E32" s="28">
        <v>0.99791666666666667</v>
      </c>
      <c r="F32" s="57">
        <f t="shared" si="0"/>
        <v>53</v>
      </c>
      <c r="G32" s="29" t="s">
        <v>118</v>
      </c>
      <c r="H32" s="57">
        <f t="shared" si="1"/>
        <v>12</v>
      </c>
      <c r="I32" s="57">
        <f t="shared" si="2"/>
        <v>0</v>
      </c>
      <c r="J32" s="30" t="s">
        <v>71</v>
      </c>
      <c r="K32" s="39">
        <v>0</v>
      </c>
      <c r="L32" s="57">
        <v>0</v>
      </c>
      <c r="M32" s="58">
        <v>52</v>
      </c>
      <c r="N32" s="58">
        <v>51</v>
      </c>
      <c r="O32" s="60">
        <v>53</v>
      </c>
      <c r="P32" s="73" t="s">
        <v>72</v>
      </c>
    </row>
    <row r="33" spans="1:16" ht="13.5" thickBot="1" x14ac:dyDescent="0.25">
      <c r="A33" s="58">
        <v>25</v>
      </c>
      <c r="B33" s="57">
        <v>37</v>
      </c>
      <c r="C33" s="28">
        <v>0</v>
      </c>
      <c r="D33" s="57">
        <v>23</v>
      </c>
      <c r="E33" s="28">
        <v>0.33888888888888885</v>
      </c>
      <c r="F33" s="57">
        <f t="shared" si="0"/>
        <v>30</v>
      </c>
      <c r="G33" s="29" t="s">
        <v>104</v>
      </c>
      <c r="H33" s="57">
        <f t="shared" si="1"/>
        <v>35</v>
      </c>
      <c r="I33" s="57">
        <f t="shared" si="2"/>
        <v>0</v>
      </c>
      <c r="J33" s="30">
        <v>0.05</v>
      </c>
      <c r="K33" s="39" t="s">
        <v>71</v>
      </c>
      <c r="L33" s="57" t="s">
        <v>71</v>
      </c>
      <c r="M33" s="58">
        <v>45</v>
      </c>
      <c r="N33" s="58">
        <v>49</v>
      </c>
      <c r="O33" s="60">
        <v>23</v>
      </c>
      <c r="P33" s="58" t="s">
        <v>117</v>
      </c>
    </row>
    <row r="34" spans="1:16" ht="13.5" thickBot="1" x14ac:dyDescent="0.25">
      <c r="A34" s="57">
        <v>26</v>
      </c>
      <c r="B34" s="57">
        <v>49</v>
      </c>
      <c r="C34" s="28">
        <v>0.54583333333333328</v>
      </c>
      <c r="D34" s="57">
        <v>16</v>
      </c>
      <c r="E34" s="28">
        <v>0.21666666666666667</v>
      </c>
      <c r="F34" s="57">
        <f t="shared" si="0"/>
        <v>33</v>
      </c>
      <c r="G34" s="29" t="s">
        <v>119</v>
      </c>
      <c r="H34" s="57">
        <f t="shared" si="1"/>
        <v>32</v>
      </c>
      <c r="I34" s="57">
        <f t="shared" si="2"/>
        <v>0</v>
      </c>
      <c r="J34" s="57" t="s">
        <v>71</v>
      </c>
      <c r="K34" s="39" t="s">
        <v>71</v>
      </c>
      <c r="L34" s="57">
        <v>0</v>
      </c>
      <c r="M34" s="58">
        <v>39</v>
      </c>
      <c r="N34" s="58">
        <v>44</v>
      </c>
      <c r="O34" s="60">
        <v>16</v>
      </c>
      <c r="P34" s="58" t="s">
        <v>76</v>
      </c>
    </row>
    <row r="35" spans="1:16" ht="13.5" thickBot="1" x14ac:dyDescent="0.25">
      <c r="A35" s="58">
        <v>27</v>
      </c>
      <c r="B35" s="57">
        <v>59</v>
      </c>
      <c r="C35" s="28">
        <v>0.57916666666666672</v>
      </c>
      <c r="D35" s="57">
        <v>31</v>
      </c>
      <c r="E35" s="28">
        <v>0.15625</v>
      </c>
      <c r="F35" s="57">
        <f t="shared" si="0"/>
        <v>45</v>
      </c>
      <c r="G35" s="29" t="s">
        <v>95</v>
      </c>
      <c r="H35" s="57">
        <f t="shared" si="1"/>
        <v>20</v>
      </c>
      <c r="I35" s="57">
        <f t="shared" si="2"/>
        <v>0</v>
      </c>
      <c r="J35" s="30">
        <v>0</v>
      </c>
      <c r="K35" s="39">
        <v>0</v>
      </c>
      <c r="L35" s="57">
        <v>0</v>
      </c>
      <c r="M35" s="58">
        <v>41</v>
      </c>
      <c r="N35" s="58">
        <v>43</v>
      </c>
      <c r="O35" s="60">
        <v>31</v>
      </c>
      <c r="P35" s="58"/>
    </row>
    <row r="36" spans="1:16" ht="13.5" thickBot="1" x14ac:dyDescent="0.25">
      <c r="A36" s="32">
        <v>28</v>
      </c>
      <c r="B36" s="32">
        <v>63</v>
      </c>
      <c r="C36" s="33">
        <v>0.72430555555555554</v>
      </c>
      <c r="D36" s="32">
        <v>45</v>
      </c>
      <c r="E36" s="33">
        <v>7.0833333333333331E-2</v>
      </c>
      <c r="F36" s="32">
        <f t="shared" si="0"/>
        <v>54</v>
      </c>
      <c r="G36" s="34" t="s">
        <v>93</v>
      </c>
      <c r="H36" s="35">
        <f t="shared" si="1"/>
        <v>11</v>
      </c>
      <c r="I36" s="32">
        <f t="shared" si="2"/>
        <v>0</v>
      </c>
      <c r="J36" s="72">
        <v>0.06</v>
      </c>
      <c r="K36" s="64">
        <v>0</v>
      </c>
      <c r="L36" s="32">
        <v>0</v>
      </c>
      <c r="M36" s="35">
        <v>47</v>
      </c>
      <c r="N36" s="35">
        <v>47</v>
      </c>
      <c r="O36" s="35">
        <v>45</v>
      </c>
      <c r="P36" s="35" t="s">
        <v>120</v>
      </c>
    </row>
    <row r="37" spans="1:16" ht="13.5" thickBot="1" x14ac:dyDescent="0.25">
      <c r="A37" s="104" t="s">
        <v>36</v>
      </c>
      <c r="B37" s="105">
        <f>IF(B9="","",AVERAGE(B9:B36))</f>
        <v>52.071428571428569</v>
      </c>
      <c r="C37" s="104"/>
      <c r="D37" s="105">
        <f>IF(D9="","",AVERAGE(D9:D36))</f>
        <v>29.285714285714285</v>
      </c>
      <c r="E37" s="104"/>
      <c r="F37" s="105">
        <f>IF(F9="","",AVERAGE(F9:F36))</f>
        <v>40.821428571428569</v>
      </c>
      <c r="G37" s="105"/>
      <c r="H37" s="104">
        <f>IF(H9="","",SUM(H9:H36))</f>
        <v>677</v>
      </c>
      <c r="I37" s="104">
        <f>IF(I9="","",SUM(I9:I36))</f>
        <v>0</v>
      </c>
      <c r="J37" s="106">
        <f>IF(J9="","",SUM(J9:J36))</f>
        <v>0.41000000000000003</v>
      </c>
      <c r="K37" s="105">
        <f>IF(K9="","",SUM(K9:K36))</f>
        <v>1.5</v>
      </c>
      <c r="L37" s="104"/>
      <c r="M37" s="105">
        <f>IF(M9="","",AVERAGE(M9:M36))</f>
        <v>40.892857142857146</v>
      </c>
      <c r="N37" s="105">
        <f>IF(N9="","",AVERAGE(N9:N36))</f>
        <v>42.214285714285715</v>
      </c>
      <c r="O37" s="105"/>
      <c r="P37" s="37"/>
    </row>
    <row r="38" spans="1:16" ht="13.5" thickBot="1" x14ac:dyDescent="0.25">
      <c r="A38" s="58" t="s">
        <v>11</v>
      </c>
      <c r="B38" s="57">
        <f>MAX(B9:B36)</f>
        <v>71</v>
      </c>
      <c r="C38" s="57"/>
      <c r="D38" s="57">
        <f>MAX(D9:D36)</f>
        <v>48</v>
      </c>
      <c r="E38" s="57"/>
      <c r="F38" s="57">
        <f>MAX(F9:F36)</f>
        <v>57</v>
      </c>
      <c r="G38" s="57"/>
      <c r="H38" s="58">
        <f>MAX(H9:H36)</f>
        <v>50</v>
      </c>
      <c r="I38" s="58">
        <f>MAX(I9:I36)</f>
        <v>0</v>
      </c>
      <c r="J38" s="30">
        <f>MAX(J9:J36)</f>
        <v>0.15</v>
      </c>
      <c r="K38" s="39">
        <f>MAX(K9:K36)</f>
        <v>1.5</v>
      </c>
      <c r="L38" s="57">
        <f>MAX(L9:L36)</f>
        <v>2</v>
      </c>
      <c r="M38" s="58"/>
      <c r="N38" s="58"/>
      <c r="O38" s="60"/>
      <c r="P38" s="58"/>
    </row>
    <row r="39" spans="1:16" ht="13.5" thickBot="1" x14ac:dyDescent="0.25">
      <c r="A39" s="57" t="s">
        <v>12</v>
      </c>
      <c r="B39" s="57">
        <f>MIN(B9:B36)</f>
        <v>20</v>
      </c>
      <c r="C39" s="57"/>
      <c r="D39" s="57">
        <f>MIN(D9:D36)</f>
        <v>9</v>
      </c>
      <c r="E39" s="57"/>
      <c r="F39" s="57">
        <f>MIN(F9:F36)</f>
        <v>15</v>
      </c>
      <c r="G39" s="57"/>
      <c r="H39" s="57">
        <f>MIN(H9:H36)</f>
        <v>8</v>
      </c>
      <c r="I39" s="57">
        <f>MIN(I9:I36)</f>
        <v>0</v>
      </c>
      <c r="J39" s="30">
        <f>MIN(J9:J36)</f>
        <v>0</v>
      </c>
      <c r="K39" s="39">
        <f>MIN(K9:K36)</f>
        <v>0</v>
      </c>
      <c r="L39" s="57">
        <f>MIN(L9:L36)</f>
        <v>0</v>
      </c>
      <c r="M39" s="57"/>
      <c r="N39" s="57"/>
      <c r="O39" s="59"/>
      <c r="P39" s="58"/>
    </row>
    <row r="40" spans="1:16" ht="13.5" thickBot="1" x14ac:dyDescent="0.25">
      <c r="A40" s="58" t="s">
        <v>22</v>
      </c>
      <c r="B40" s="39">
        <v>37.700000000000003</v>
      </c>
      <c r="C40" s="39"/>
      <c r="D40" s="39">
        <v>20.2</v>
      </c>
      <c r="E40" s="39"/>
      <c r="F40" s="39">
        <f>AVERAGE(B40,D40)</f>
        <v>28.950000000000003</v>
      </c>
      <c r="G40" s="39"/>
      <c r="H40" s="40">
        <v>1009</v>
      </c>
      <c r="I40" s="58">
        <v>0</v>
      </c>
      <c r="J40" s="30">
        <v>2.13</v>
      </c>
      <c r="K40" s="39">
        <v>5.8</v>
      </c>
      <c r="L40" s="57"/>
      <c r="M40" s="58"/>
      <c r="N40" s="58"/>
      <c r="O40" s="60"/>
      <c r="P40" s="58"/>
    </row>
    <row r="41" spans="1:16" ht="13.5" thickBot="1" x14ac:dyDescent="0.25">
      <c r="A41" s="25" t="s">
        <v>23</v>
      </c>
      <c r="B41" s="107">
        <f>IF(B37="","",B37-B40)</f>
        <v>14.371428571428567</v>
      </c>
      <c r="C41" s="107"/>
      <c r="D41" s="107">
        <f>IF(D37="","",D37-D40)</f>
        <v>9.0857142857142854</v>
      </c>
      <c r="E41" s="107"/>
      <c r="F41" s="107">
        <f>IF(F37="","",F37-F40)</f>
        <v>11.871428571428567</v>
      </c>
      <c r="G41" s="107"/>
      <c r="H41" s="108">
        <f>IF(H37="","",H37-H40)</f>
        <v>-332</v>
      </c>
      <c r="I41" s="108">
        <f t="shared" ref="I41:K41" si="3">IF(I37="","",I37-I40)</f>
        <v>0</v>
      </c>
      <c r="J41" s="109">
        <f t="shared" si="3"/>
        <v>-1.7199999999999998</v>
      </c>
      <c r="K41" s="107">
        <f t="shared" si="3"/>
        <v>-4.3</v>
      </c>
      <c r="L41" s="25"/>
      <c r="M41" s="25"/>
      <c r="N41" s="25"/>
      <c r="O41" s="25"/>
      <c r="P41" s="58"/>
    </row>
    <row r="42" spans="1:16" ht="13.5" thickBot="1" x14ac:dyDescent="0.25">
      <c r="A42" s="61" t="s">
        <v>49</v>
      </c>
      <c r="B42" s="57">
        <f>COUNTIF(B9:B36,"&gt;89")</f>
        <v>0</v>
      </c>
      <c r="C42" s="62" t="s">
        <v>50</v>
      </c>
      <c r="D42" s="57">
        <f>COUNTIF(D9:D36,"&lt;33")</f>
        <v>17</v>
      </c>
      <c r="E42" s="57"/>
      <c r="F42" s="57"/>
      <c r="G42" s="57"/>
      <c r="H42" s="58"/>
      <c r="I42" s="58"/>
      <c r="J42" s="57"/>
      <c r="K42" s="57"/>
      <c r="L42" s="57"/>
      <c r="M42" s="58"/>
      <c r="N42" s="58"/>
      <c r="O42" s="60"/>
      <c r="P42" s="38"/>
    </row>
    <row r="43" spans="1:16" x14ac:dyDescent="0.2">
      <c r="P43" s="41"/>
    </row>
    <row r="44" spans="1:16" x14ac:dyDescent="0.2">
      <c r="A44" s="16" t="s">
        <v>13</v>
      </c>
    </row>
    <row r="45" spans="1:16" x14ac:dyDescent="0.2">
      <c r="A45" s="16" t="s">
        <v>14</v>
      </c>
      <c r="P45" s="16"/>
    </row>
    <row r="46" spans="1:16" x14ac:dyDescent="0.2">
      <c r="A46" s="42" t="s">
        <v>26</v>
      </c>
      <c r="P46" s="16"/>
    </row>
    <row r="47" spans="1:16" x14ac:dyDescent="0.2">
      <c r="A47" s="16" t="s">
        <v>15</v>
      </c>
      <c r="P47" s="16"/>
    </row>
    <row r="48" spans="1:16" x14ac:dyDescent="0.2">
      <c r="A48" s="42" t="s">
        <v>16</v>
      </c>
      <c r="P48" s="16"/>
    </row>
    <row r="49" spans="1:16" x14ac:dyDescent="0.2">
      <c r="A49" s="42" t="s">
        <v>57</v>
      </c>
      <c r="P49" s="16"/>
    </row>
    <row r="50" spans="1:16" x14ac:dyDescent="0.2">
      <c r="A50" s="42" t="s">
        <v>45</v>
      </c>
      <c r="P50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view="pageLayout" topLeftCell="A7" zoomScaleNormal="100" workbookViewId="0">
      <selection activeCell="G40" sqref="G40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6" x14ac:dyDescent="0.2">
      <c r="A4" s="18"/>
    </row>
    <row r="5" spans="1:16" ht="16.5" thickBot="1" x14ac:dyDescent="0.3">
      <c r="A5" s="125" t="s">
        <v>61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58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58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58">
        <v>1</v>
      </c>
      <c r="B9" s="57">
        <v>63</v>
      </c>
      <c r="C9" s="28">
        <v>9.0277777777777787E-3</v>
      </c>
      <c r="D9" s="57">
        <v>32</v>
      </c>
      <c r="E9" s="28">
        <v>0.99861111111111101</v>
      </c>
      <c r="F9" s="57">
        <f t="shared" ref="F9:F39" si="0">IF(B9="", "",ROUND(AVERAGE(B9,D9),0))</f>
        <v>48</v>
      </c>
      <c r="G9" s="29" t="s">
        <v>99</v>
      </c>
      <c r="H9" s="57">
        <f t="shared" ref="H9:H39" si="1">IF(F9="", "", IF(F9&lt;65,65-F9,0))</f>
        <v>17</v>
      </c>
      <c r="I9" s="57">
        <f>IF(F9="","",IF(F9&gt;65,F9-65,0))</f>
        <v>0</v>
      </c>
      <c r="J9" s="30">
        <v>0.56000000000000005</v>
      </c>
      <c r="K9" s="39">
        <v>0</v>
      </c>
      <c r="L9" s="57">
        <v>0</v>
      </c>
      <c r="M9" s="58">
        <v>50</v>
      </c>
      <c r="N9" s="58">
        <v>49</v>
      </c>
      <c r="O9" s="60">
        <v>48</v>
      </c>
      <c r="P9" s="55" t="s">
        <v>121</v>
      </c>
    </row>
    <row r="10" spans="1:16" ht="13.5" thickBot="1" x14ac:dyDescent="0.25">
      <c r="A10" s="57">
        <v>2</v>
      </c>
      <c r="B10" s="57">
        <v>40</v>
      </c>
      <c r="C10" s="28">
        <v>0.55486111111111114</v>
      </c>
      <c r="D10" s="57">
        <v>28</v>
      </c>
      <c r="E10" s="28">
        <v>0.95416666666666661</v>
      </c>
      <c r="F10" s="57">
        <f t="shared" si="0"/>
        <v>34</v>
      </c>
      <c r="G10" s="29" t="s">
        <v>119</v>
      </c>
      <c r="H10" s="57">
        <f t="shared" si="1"/>
        <v>31</v>
      </c>
      <c r="I10" s="57">
        <f t="shared" ref="I10:I39" si="2">IF(F10="","",IF(F10&gt;65,F10-65,0))</f>
        <v>0</v>
      </c>
      <c r="J10" s="30">
        <v>0</v>
      </c>
      <c r="K10" s="63">
        <v>0</v>
      </c>
      <c r="L10" s="57">
        <v>0</v>
      </c>
      <c r="M10" s="58">
        <v>42</v>
      </c>
      <c r="N10" s="58">
        <v>45</v>
      </c>
      <c r="O10" s="60">
        <v>30</v>
      </c>
      <c r="P10" s="55"/>
    </row>
    <row r="11" spans="1:16" ht="13.5" thickBot="1" x14ac:dyDescent="0.25">
      <c r="A11" s="58">
        <v>3</v>
      </c>
      <c r="B11" s="57">
        <v>38</v>
      </c>
      <c r="C11" s="28">
        <v>0.65486111111111112</v>
      </c>
      <c r="D11" s="57">
        <v>21</v>
      </c>
      <c r="E11" s="28">
        <v>0.27291666666666664</v>
      </c>
      <c r="F11" s="57">
        <f t="shared" si="0"/>
        <v>30</v>
      </c>
      <c r="G11" s="29" t="s">
        <v>122</v>
      </c>
      <c r="H11" s="57">
        <f t="shared" si="1"/>
        <v>35</v>
      </c>
      <c r="I11" s="57">
        <f t="shared" si="2"/>
        <v>0</v>
      </c>
      <c r="J11" s="30">
        <v>0</v>
      </c>
      <c r="K11" s="63">
        <v>0</v>
      </c>
      <c r="L11" s="57">
        <v>0</v>
      </c>
      <c r="M11" s="58">
        <v>39</v>
      </c>
      <c r="N11" s="58">
        <v>43</v>
      </c>
      <c r="O11" s="60">
        <v>21</v>
      </c>
      <c r="P11" s="55"/>
    </row>
    <row r="12" spans="1:16" ht="13.5" thickBot="1" x14ac:dyDescent="0.25">
      <c r="A12" s="57">
        <v>4</v>
      </c>
      <c r="B12" s="57">
        <v>55</v>
      </c>
      <c r="C12" s="28">
        <v>0.63472222222222219</v>
      </c>
      <c r="D12" s="57">
        <v>29</v>
      </c>
      <c r="E12" s="28">
        <v>0.27847222222222223</v>
      </c>
      <c r="F12" s="57">
        <f>IF(B12="", "",ROUND(AVERAGE(B12,D12),0))</f>
        <v>42</v>
      </c>
      <c r="G12" s="29" t="s">
        <v>102</v>
      </c>
      <c r="H12" s="57">
        <f t="shared" si="1"/>
        <v>23</v>
      </c>
      <c r="I12" s="57">
        <f t="shared" si="2"/>
        <v>0</v>
      </c>
      <c r="J12" s="30">
        <v>0</v>
      </c>
      <c r="K12" s="63">
        <v>0</v>
      </c>
      <c r="L12" s="57">
        <v>0</v>
      </c>
      <c r="M12" s="58">
        <v>41</v>
      </c>
      <c r="N12" s="58">
        <v>43</v>
      </c>
      <c r="O12" s="60">
        <v>29</v>
      </c>
      <c r="P12" s="58"/>
    </row>
    <row r="13" spans="1:16" ht="13.5" thickBot="1" x14ac:dyDescent="0.25">
      <c r="A13" s="58">
        <v>5</v>
      </c>
      <c r="B13" s="57">
        <v>64</v>
      </c>
      <c r="C13" s="28">
        <v>0.57847222222222217</v>
      </c>
      <c r="D13" s="57">
        <v>31</v>
      </c>
      <c r="E13" s="28">
        <v>0.18958333333333333</v>
      </c>
      <c r="F13" s="57">
        <f t="shared" si="0"/>
        <v>48</v>
      </c>
      <c r="G13" s="29" t="s">
        <v>95</v>
      </c>
      <c r="H13" s="57">
        <f t="shared" si="1"/>
        <v>17</v>
      </c>
      <c r="I13" s="57">
        <f t="shared" si="2"/>
        <v>0</v>
      </c>
      <c r="J13" s="30">
        <v>0</v>
      </c>
      <c r="K13" s="39">
        <v>0</v>
      </c>
      <c r="L13" s="57">
        <v>0</v>
      </c>
      <c r="M13" s="58">
        <v>41</v>
      </c>
      <c r="N13" s="58">
        <v>44</v>
      </c>
      <c r="O13" s="60">
        <v>31</v>
      </c>
      <c r="P13" s="74"/>
    </row>
    <row r="14" spans="1:16" ht="13.5" thickBot="1" x14ac:dyDescent="0.25">
      <c r="A14" s="57">
        <v>6</v>
      </c>
      <c r="B14" s="57">
        <v>61</v>
      </c>
      <c r="C14" s="28">
        <v>0.99513888888888891</v>
      </c>
      <c r="D14" s="57">
        <v>50</v>
      </c>
      <c r="E14" s="28">
        <v>0.16319444444444445</v>
      </c>
      <c r="F14" s="57">
        <f t="shared" si="0"/>
        <v>56</v>
      </c>
      <c r="G14" s="29" t="s">
        <v>93</v>
      </c>
      <c r="H14" s="57">
        <f t="shared" si="1"/>
        <v>9</v>
      </c>
      <c r="I14" s="57">
        <f t="shared" si="2"/>
        <v>0</v>
      </c>
      <c r="J14" s="30">
        <v>0</v>
      </c>
      <c r="K14" s="63">
        <v>0</v>
      </c>
      <c r="L14" s="57">
        <v>0</v>
      </c>
      <c r="M14" s="58">
        <v>48</v>
      </c>
      <c r="N14" s="58">
        <v>47</v>
      </c>
      <c r="O14" s="60">
        <v>50</v>
      </c>
      <c r="P14" s="74"/>
    </row>
    <row r="15" spans="1:16" ht="13.5" thickBot="1" x14ac:dyDescent="0.25">
      <c r="A15" s="58">
        <v>7</v>
      </c>
      <c r="B15" s="57">
        <v>63</v>
      </c>
      <c r="C15" s="28">
        <v>7.4305555555555555E-2</v>
      </c>
      <c r="D15" s="57">
        <v>40</v>
      </c>
      <c r="E15" s="28">
        <v>0.91736111111111107</v>
      </c>
      <c r="F15" s="57">
        <f t="shared" si="0"/>
        <v>52</v>
      </c>
      <c r="G15" s="29" t="s">
        <v>85</v>
      </c>
      <c r="H15" s="57">
        <f t="shared" si="1"/>
        <v>13</v>
      </c>
      <c r="I15" s="57">
        <f t="shared" si="2"/>
        <v>0</v>
      </c>
      <c r="J15" s="30">
        <v>0.56999999999999995</v>
      </c>
      <c r="K15" s="63">
        <v>0</v>
      </c>
      <c r="L15" s="57">
        <v>0</v>
      </c>
      <c r="M15" s="58">
        <v>50</v>
      </c>
      <c r="N15" s="58">
        <v>50</v>
      </c>
      <c r="O15" s="60">
        <v>49</v>
      </c>
      <c r="P15" s="58" t="s">
        <v>123</v>
      </c>
    </row>
    <row r="16" spans="1:16" ht="13.5" thickBot="1" x14ac:dyDescent="0.25">
      <c r="A16" s="57">
        <v>8</v>
      </c>
      <c r="B16" s="57">
        <v>59</v>
      </c>
      <c r="C16" s="28">
        <v>0.63541666666666663</v>
      </c>
      <c r="D16" s="57">
        <v>33</v>
      </c>
      <c r="E16" s="28">
        <v>0.25833333333333336</v>
      </c>
      <c r="F16" s="57">
        <f t="shared" si="0"/>
        <v>46</v>
      </c>
      <c r="G16" s="29" t="s">
        <v>109</v>
      </c>
      <c r="H16" s="57">
        <f t="shared" si="1"/>
        <v>19</v>
      </c>
      <c r="I16" s="57">
        <f t="shared" si="2"/>
        <v>0</v>
      </c>
      <c r="J16" s="30">
        <v>0</v>
      </c>
      <c r="K16" s="39">
        <v>0</v>
      </c>
      <c r="L16" s="57">
        <v>0</v>
      </c>
      <c r="M16" s="58">
        <v>44</v>
      </c>
      <c r="N16" s="58">
        <v>47</v>
      </c>
      <c r="O16" s="60">
        <v>33</v>
      </c>
      <c r="P16" s="58"/>
    </row>
    <row r="17" spans="1:16" ht="13.5" thickBot="1" x14ac:dyDescent="0.25">
      <c r="A17" s="58">
        <v>9</v>
      </c>
      <c r="B17" s="57">
        <v>57</v>
      </c>
      <c r="C17" s="28">
        <v>0.55277777777777781</v>
      </c>
      <c r="D17" s="57">
        <v>33</v>
      </c>
      <c r="E17" s="28">
        <v>0.99513888888888891</v>
      </c>
      <c r="F17" s="57">
        <f t="shared" si="0"/>
        <v>45</v>
      </c>
      <c r="G17" s="29" t="s">
        <v>75</v>
      </c>
      <c r="H17" s="57">
        <f t="shared" si="1"/>
        <v>20</v>
      </c>
      <c r="I17" s="57">
        <f t="shared" si="2"/>
        <v>0</v>
      </c>
      <c r="J17" s="30">
        <v>0</v>
      </c>
      <c r="K17" s="39">
        <v>0</v>
      </c>
      <c r="L17" s="57">
        <v>0</v>
      </c>
      <c r="M17" s="58">
        <v>43</v>
      </c>
      <c r="N17" s="58">
        <v>46</v>
      </c>
      <c r="O17" s="60">
        <v>34</v>
      </c>
      <c r="P17" s="58"/>
    </row>
    <row r="18" spans="1:16" ht="13.5" thickBot="1" x14ac:dyDescent="0.25">
      <c r="A18" s="57">
        <v>10</v>
      </c>
      <c r="B18" s="57">
        <v>39</v>
      </c>
      <c r="C18" s="28">
        <v>0.55833333333333335</v>
      </c>
      <c r="D18" s="57">
        <v>27</v>
      </c>
      <c r="E18" s="28">
        <v>0.99722222222222223</v>
      </c>
      <c r="F18" s="57">
        <f t="shared" si="0"/>
        <v>33</v>
      </c>
      <c r="G18" s="29" t="s">
        <v>122</v>
      </c>
      <c r="H18" s="57">
        <f t="shared" si="1"/>
        <v>32</v>
      </c>
      <c r="I18" s="57">
        <f t="shared" si="2"/>
        <v>0</v>
      </c>
      <c r="J18" s="30" t="s">
        <v>71</v>
      </c>
      <c r="K18" s="39">
        <v>0</v>
      </c>
      <c r="L18" s="57">
        <v>0</v>
      </c>
      <c r="M18" s="58">
        <v>43</v>
      </c>
      <c r="N18" s="58">
        <v>46</v>
      </c>
      <c r="O18" s="60">
        <v>28</v>
      </c>
      <c r="P18" s="58" t="s">
        <v>83</v>
      </c>
    </row>
    <row r="19" spans="1:16" ht="13.5" thickBot="1" x14ac:dyDescent="0.25">
      <c r="A19" s="58">
        <v>11</v>
      </c>
      <c r="B19" s="57">
        <v>34</v>
      </c>
      <c r="C19" s="28">
        <v>0.59166666666666667</v>
      </c>
      <c r="D19" s="57">
        <v>23</v>
      </c>
      <c r="E19" s="28">
        <v>0.28611111111111115</v>
      </c>
      <c r="F19" s="57">
        <f t="shared" si="0"/>
        <v>29</v>
      </c>
      <c r="G19" s="29" t="s">
        <v>124</v>
      </c>
      <c r="H19" s="57">
        <f t="shared" si="1"/>
        <v>36</v>
      </c>
      <c r="I19" s="57">
        <f t="shared" si="2"/>
        <v>0</v>
      </c>
      <c r="J19" s="30">
        <v>0</v>
      </c>
      <c r="K19" s="39">
        <v>0</v>
      </c>
      <c r="L19" s="57">
        <v>0</v>
      </c>
      <c r="M19" s="58">
        <v>40</v>
      </c>
      <c r="N19" s="58">
        <v>44</v>
      </c>
      <c r="O19" s="60">
        <v>23</v>
      </c>
      <c r="P19" s="75"/>
    </row>
    <row r="20" spans="1:16" ht="13.5" thickBot="1" x14ac:dyDescent="0.25">
      <c r="A20" s="57">
        <v>12</v>
      </c>
      <c r="B20" s="57">
        <v>38</v>
      </c>
      <c r="C20" s="28">
        <v>0.64583333333333337</v>
      </c>
      <c r="D20" s="57">
        <v>19</v>
      </c>
      <c r="E20" s="28">
        <v>0.2722222222222222</v>
      </c>
      <c r="F20" s="57">
        <f t="shared" si="0"/>
        <v>29</v>
      </c>
      <c r="G20" s="29" t="s">
        <v>124</v>
      </c>
      <c r="H20" s="57">
        <f t="shared" si="1"/>
        <v>36</v>
      </c>
      <c r="I20" s="57">
        <f t="shared" si="2"/>
        <v>0</v>
      </c>
      <c r="J20" s="30">
        <v>0</v>
      </c>
      <c r="K20" s="39">
        <v>0</v>
      </c>
      <c r="L20" s="57">
        <v>0</v>
      </c>
      <c r="M20" s="58">
        <v>38</v>
      </c>
      <c r="N20" s="58">
        <v>42</v>
      </c>
      <c r="O20" s="60">
        <v>19</v>
      </c>
      <c r="P20" s="58"/>
    </row>
    <row r="21" spans="1:16" ht="13.5" thickBot="1" x14ac:dyDescent="0.25">
      <c r="A21" s="58">
        <v>13</v>
      </c>
      <c r="B21" s="57">
        <v>32</v>
      </c>
      <c r="C21" s="28">
        <v>0</v>
      </c>
      <c r="D21" s="57">
        <v>24</v>
      </c>
      <c r="E21" s="28">
        <v>0.48333333333333334</v>
      </c>
      <c r="F21" s="57">
        <f t="shared" si="0"/>
        <v>28</v>
      </c>
      <c r="G21" s="29" t="s">
        <v>125</v>
      </c>
      <c r="H21" s="57">
        <f t="shared" si="1"/>
        <v>37</v>
      </c>
      <c r="I21" s="57">
        <f t="shared" si="2"/>
        <v>0</v>
      </c>
      <c r="J21" s="30">
        <v>0.16</v>
      </c>
      <c r="K21" s="39">
        <v>1.8</v>
      </c>
      <c r="L21" s="57">
        <v>2</v>
      </c>
      <c r="M21" s="58">
        <v>42</v>
      </c>
      <c r="N21" s="58">
        <v>44</v>
      </c>
      <c r="O21" s="60">
        <v>27</v>
      </c>
      <c r="P21" s="58" t="s">
        <v>76</v>
      </c>
    </row>
    <row r="22" spans="1:16" ht="13.5" thickBot="1" x14ac:dyDescent="0.25">
      <c r="A22" s="57">
        <v>14</v>
      </c>
      <c r="B22" s="57">
        <v>28</v>
      </c>
      <c r="C22" s="28">
        <v>0.62013888888888891</v>
      </c>
      <c r="D22" s="57">
        <v>18</v>
      </c>
      <c r="E22" s="28">
        <v>0.99791666666666667</v>
      </c>
      <c r="F22" s="57">
        <f t="shared" si="0"/>
        <v>23</v>
      </c>
      <c r="G22" s="29" t="s">
        <v>81</v>
      </c>
      <c r="H22" s="57">
        <f t="shared" si="1"/>
        <v>42</v>
      </c>
      <c r="I22" s="57">
        <f t="shared" si="2"/>
        <v>0</v>
      </c>
      <c r="J22" s="30">
        <v>0.04</v>
      </c>
      <c r="K22" s="39">
        <v>0.2</v>
      </c>
      <c r="L22" s="57">
        <v>2</v>
      </c>
      <c r="M22" s="58">
        <v>39</v>
      </c>
      <c r="N22" s="58">
        <v>42</v>
      </c>
      <c r="O22" s="60">
        <v>18</v>
      </c>
      <c r="P22" s="58" t="s">
        <v>76</v>
      </c>
    </row>
    <row r="23" spans="1:16" ht="13.5" thickBot="1" x14ac:dyDescent="0.25">
      <c r="A23" s="58">
        <v>15</v>
      </c>
      <c r="B23" s="57">
        <v>30</v>
      </c>
      <c r="C23" s="28">
        <v>0.6333333333333333</v>
      </c>
      <c r="D23" s="57">
        <v>14</v>
      </c>
      <c r="E23" s="28">
        <v>0.13055555555555556</v>
      </c>
      <c r="F23" s="57">
        <f>IF(B23="", "",ROUND(AVERAGE(B23,D23),0))</f>
        <v>22</v>
      </c>
      <c r="G23" s="29" t="s">
        <v>126</v>
      </c>
      <c r="H23" s="57">
        <f t="shared" si="1"/>
        <v>43</v>
      </c>
      <c r="I23" s="57">
        <f t="shared" si="2"/>
        <v>0</v>
      </c>
      <c r="J23" s="30" t="s">
        <v>71</v>
      </c>
      <c r="K23" s="39" t="s">
        <v>71</v>
      </c>
      <c r="L23" s="57">
        <v>1</v>
      </c>
      <c r="M23" s="58">
        <v>36</v>
      </c>
      <c r="N23" s="58">
        <v>40</v>
      </c>
      <c r="O23" s="60">
        <v>14</v>
      </c>
      <c r="P23" s="112" t="s">
        <v>76</v>
      </c>
    </row>
    <row r="24" spans="1:16" ht="13.5" thickBot="1" x14ac:dyDescent="0.25">
      <c r="A24" s="57">
        <v>16</v>
      </c>
      <c r="B24" s="57">
        <v>46</v>
      </c>
      <c r="C24" s="28">
        <v>0.61736111111111114</v>
      </c>
      <c r="D24" s="57">
        <v>15</v>
      </c>
      <c r="E24" s="28">
        <v>0.25625000000000003</v>
      </c>
      <c r="F24" s="57">
        <f t="shared" si="0"/>
        <v>31</v>
      </c>
      <c r="G24" s="29" t="s">
        <v>124</v>
      </c>
      <c r="H24" s="57">
        <f t="shared" si="1"/>
        <v>34</v>
      </c>
      <c r="I24" s="57">
        <f t="shared" si="2"/>
        <v>0</v>
      </c>
      <c r="J24" s="30">
        <v>0</v>
      </c>
      <c r="K24" s="39">
        <v>0</v>
      </c>
      <c r="L24" s="57" t="s">
        <v>71</v>
      </c>
      <c r="M24" s="58">
        <v>36</v>
      </c>
      <c r="N24" s="58">
        <v>39</v>
      </c>
      <c r="O24" s="60">
        <v>15</v>
      </c>
      <c r="P24" s="58"/>
    </row>
    <row r="25" spans="1:16" ht="13.5" thickBot="1" x14ac:dyDescent="0.25">
      <c r="A25" s="58">
        <v>17</v>
      </c>
      <c r="B25" s="57">
        <v>54</v>
      </c>
      <c r="C25" s="28">
        <v>0.71458333333333324</v>
      </c>
      <c r="D25" s="57">
        <v>34</v>
      </c>
      <c r="E25" s="28">
        <v>0</v>
      </c>
      <c r="F25" s="57">
        <f t="shared" si="0"/>
        <v>44</v>
      </c>
      <c r="G25" s="29" t="s">
        <v>127</v>
      </c>
      <c r="H25" s="57">
        <f t="shared" si="1"/>
        <v>21</v>
      </c>
      <c r="I25" s="57">
        <f t="shared" si="2"/>
        <v>0</v>
      </c>
      <c r="J25" s="30">
        <v>0.04</v>
      </c>
      <c r="K25" s="39">
        <v>0</v>
      </c>
      <c r="L25" s="57" t="s">
        <v>71</v>
      </c>
      <c r="M25" s="58">
        <v>42</v>
      </c>
      <c r="N25" s="58">
        <v>42</v>
      </c>
      <c r="O25" s="60">
        <v>34</v>
      </c>
      <c r="P25" s="76" t="s">
        <v>83</v>
      </c>
    </row>
    <row r="26" spans="1:16" ht="13.5" thickBot="1" x14ac:dyDescent="0.25">
      <c r="A26" s="57">
        <v>18</v>
      </c>
      <c r="B26" s="57">
        <v>42</v>
      </c>
      <c r="C26" s="28">
        <v>1.2499999999999999E-2</v>
      </c>
      <c r="D26" s="57">
        <v>35</v>
      </c>
      <c r="E26" s="28">
        <v>0.24930555555555556</v>
      </c>
      <c r="F26" s="57">
        <f t="shared" si="0"/>
        <v>39</v>
      </c>
      <c r="G26" s="29" t="s">
        <v>104</v>
      </c>
      <c r="H26" s="57">
        <f t="shared" si="1"/>
        <v>26</v>
      </c>
      <c r="I26" s="57">
        <f t="shared" si="2"/>
        <v>0</v>
      </c>
      <c r="J26" s="30">
        <v>0.01</v>
      </c>
      <c r="K26" s="39">
        <v>0</v>
      </c>
      <c r="L26" s="57">
        <v>0</v>
      </c>
      <c r="M26" s="58">
        <v>41</v>
      </c>
      <c r="N26" s="58">
        <v>42</v>
      </c>
      <c r="O26" s="60">
        <v>35</v>
      </c>
      <c r="P26" s="58" t="s">
        <v>83</v>
      </c>
    </row>
    <row r="27" spans="1:16" ht="13.5" thickBot="1" x14ac:dyDescent="0.25">
      <c r="A27" s="58">
        <v>19</v>
      </c>
      <c r="B27" s="57">
        <v>56</v>
      </c>
      <c r="C27" s="28">
        <v>0.65833333333333333</v>
      </c>
      <c r="D27" s="57">
        <v>27</v>
      </c>
      <c r="E27" s="28">
        <v>0.24722222222222223</v>
      </c>
      <c r="F27" s="57">
        <f t="shared" si="0"/>
        <v>42</v>
      </c>
      <c r="G27" s="29" t="s">
        <v>91</v>
      </c>
      <c r="H27" s="57">
        <f t="shared" si="1"/>
        <v>23</v>
      </c>
      <c r="I27" s="57">
        <f t="shared" si="2"/>
        <v>0</v>
      </c>
      <c r="J27" s="30">
        <v>0</v>
      </c>
      <c r="K27" s="39">
        <v>0</v>
      </c>
      <c r="L27" s="57">
        <v>0</v>
      </c>
      <c r="M27" s="58">
        <v>39</v>
      </c>
      <c r="N27" s="58">
        <v>42</v>
      </c>
      <c r="O27" s="60">
        <v>27</v>
      </c>
      <c r="P27" s="58"/>
    </row>
    <row r="28" spans="1:16" ht="13.5" thickBot="1" x14ac:dyDescent="0.25">
      <c r="A28" s="57">
        <v>20</v>
      </c>
      <c r="B28" s="57">
        <v>70</v>
      </c>
      <c r="C28" s="28">
        <v>0.55069444444444449</v>
      </c>
      <c r="D28" s="57">
        <v>43</v>
      </c>
      <c r="E28" s="28">
        <v>0.25694444444444448</v>
      </c>
      <c r="F28" s="57">
        <f t="shared" si="0"/>
        <v>57</v>
      </c>
      <c r="G28" s="29" t="s">
        <v>74</v>
      </c>
      <c r="H28" s="57">
        <f t="shared" si="1"/>
        <v>8</v>
      </c>
      <c r="I28" s="57">
        <f t="shared" si="2"/>
        <v>0</v>
      </c>
      <c r="J28" s="30">
        <v>0.16</v>
      </c>
      <c r="K28" s="39">
        <v>0</v>
      </c>
      <c r="L28" s="57">
        <v>0</v>
      </c>
      <c r="M28" s="58">
        <v>45</v>
      </c>
      <c r="N28" s="58">
        <v>45</v>
      </c>
      <c r="O28" s="60">
        <v>43</v>
      </c>
      <c r="P28" s="58" t="s">
        <v>123</v>
      </c>
    </row>
    <row r="29" spans="1:16" ht="13.5" thickBot="1" x14ac:dyDescent="0.25">
      <c r="A29" s="58">
        <v>21</v>
      </c>
      <c r="B29" s="57">
        <v>54</v>
      </c>
      <c r="C29" s="28">
        <v>0.58333333333333337</v>
      </c>
      <c r="D29" s="57">
        <v>33</v>
      </c>
      <c r="E29" s="28">
        <v>0.99861111111111101</v>
      </c>
      <c r="F29" s="57">
        <f t="shared" si="0"/>
        <v>44</v>
      </c>
      <c r="G29" s="29" t="s">
        <v>84</v>
      </c>
      <c r="H29" s="57">
        <f t="shared" si="1"/>
        <v>21</v>
      </c>
      <c r="I29" s="57">
        <f t="shared" si="2"/>
        <v>0</v>
      </c>
      <c r="J29" s="30">
        <v>0</v>
      </c>
      <c r="K29" s="39">
        <v>0</v>
      </c>
      <c r="L29" s="57">
        <v>0</v>
      </c>
      <c r="M29" s="58">
        <v>47</v>
      </c>
      <c r="N29" s="58">
        <v>48</v>
      </c>
      <c r="O29" s="60">
        <v>38</v>
      </c>
      <c r="P29" s="58"/>
    </row>
    <row r="30" spans="1:16" ht="13.5" thickBot="1" x14ac:dyDescent="0.25">
      <c r="A30" s="57">
        <v>22</v>
      </c>
      <c r="B30" s="57">
        <v>43</v>
      </c>
      <c r="C30" s="28">
        <v>0.60486111111111118</v>
      </c>
      <c r="D30" s="57">
        <v>26</v>
      </c>
      <c r="E30" s="28">
        <v>0.25972222222222224</v>
      </c>
      <c r="F30" s="57">
        <f t="shared" si="0"/>
        <v>35</v>
      </c>
      <c r="G30" s="29" t="s">
        <v>77</v>
      </c>
      <c r="H30" s="57">
        <f t="shared" si="1"/>
        <v>30</v>
      </c>
      <c r="I30" s="57">
        <f t="shared" si="2"/>
        <v>0</v>
      </c>
      <c r="J30" s="30">
        <v>0</v>
      </c>
      <c r="K30" s="39">
        <v>0</v>
      </c>
      <c r="L30" s="57">
        <v>0</v>
      </c>
      <c r="M30" s="58">
        <v>43</v>
      </c>
      <c r="N30" s="58">
        <v>46</v>
      </c>
      <c r="O30" s="60">
        <v>26</v>
      </c>
      <c r="P30" s="58"/>
    </row>
    <row r="31" spans="1:16" ht="13.5" thickBot="1" x14ac:dyDescent="0.25">
      <c r="A31" s="58">
        <v>23</v>
      </c>
      <c r="B31" s="57">
        <v>49</v>
      </c>
      <c r="C31" s="28">
        <v>0.51458333333333328</v>
      </c>
      <c r="D31" s="57">
        <v>29</v>
      </c>
      <c r="E31" s="28">
        <v>0.24166666666666667</v>
      </c>
      <c r="F31" s="57">
        <f t="shared" si="0"/>
        <v>39</v>
      </c>
      <c r="G31" s="29" t="s">
        <v>128</v>
      </c>
      <c r="H31" s="57">
        <f t="shared" si="1"/>
        <v>26</v>
      </c>
      <c r="I31" s="57">
        <f t="shared" si="2"/>
        <v>0</v>
      </c>
      <c r="J31" s="30">
        <v>0</v>
      </c>
      <c r="K31" s="39">
        <v>0</v>
      </c>
      <c r="L31" s="57">
        <v>0</v>
      </c>
      <c r="M31" s="58">
        <v>43</v>
      </c>
      <c r="N31" s="58">
        <v>45</v>
      </c>
      <c r="O31" s="60">
        <v>29</v>
      </c>
      <c r="P31" s="58"/>
    </row>
    <row r="32" spans="1:16" ht="13.5" thickBot="1" x14ac:dyDescent="0.25">
      <c r="A32" s="57">
        <v>24</v>
      </c>
      <c r="B32" s="57">
        <v>77</v>
      </c>
      <c r="C32" s="28">
        <v>0.52013888888888882</v>
      </c>
      <c r="D32" s="57">
        <v>47</v>
      </c>
      <c r="E32" s="28">
        <v>6.1805555555555558E-2</v>
      </c>
      <c r="F32" s="57">
        <f t="shared" si="0"/>
        <v>62</v>
      </c>
      <c r="G32" s="29" t="s">
        <v>129</v>
      </c>
      <c r="H32" s="57">
        <f t="shared" si="1"/>
        <v>3</v>
      </c>
      <c r="I32" s="57">
        <f t="shared" si="2"/>
        <v>0</v>
      </c>
      <c r="J32" s="57" t="s">
        <v>71</v>
      </c>
      <c r="K32" s="39">
        <v>0</v>
      </c>
      <c r="L32" s="57">
        <v>0</v>
      </c>
      <c r="M32" s="58">
        <v>45</v>
      </c>
      <c r="N32" s="58">
        <v>46</v>
      </c>
      <c r="O32" s="60">
        <v>47</v>
      </c>
      <c r="P32" s="58" t="s">
        <v>83</v>
      </c>
    </row>
    <row r="33" spans="1:16" ht="13.5" thickBot="1" x14ac:dyDescent="0.25">
      <c r="A33" s="58">
        <v>25</v>
      </c>
      <c r="B33" s="57">
        <v>69</v>
      </c>
      <c r="C33" s="28">
        <v>0.60625000000000007</v>
      </c>
      <c r="D33" s="57">
        <v>55</v>
      </c>
      <c r="E33" s="28">
        <v>0.48333333333333334</v>
      </c>
      <c r="F33" s="57">
        <f t="shared" si="0"/>
        <v>62</v>
      </c>
      <c r="G33" s="29" t="s">
        <v>101</v>
      </c>
      <c r="H33" s="57">
        <f t="shared" si="1"/>
        <v>3</v>
      </c>
      <c r="I33" s="57">
        <f t="shared" si="2"/>
        <v>0</v>
      </c>
      <c r="J33" s="30" t="s">
        <v>71</v>
      </c>
      <c r="K33" s="39">
        <v>0</v>
      </c>
      <c r="L33" s="57">
        <v>0</v>
      </c>
      <c r="M33" s="58">
        <v>53</v>
      </c>
      <c r="N33" s="58">
        <v>52</v>
      </c>
      <c r="O33" s="60">
        <v>57</v>
      </c>
      <c r="P33" s="113" t="s">
        <v>83</v>
      </c>
    </row>
    <row r="34" spans="1:16" ht="13.5" thickBot="1" x14ac:dyDescent="0.25">
      <c r="A34" s="57">
        <v>26</v>
      </c>
      <c r="B34" s="57">
        <v>63</v>
      </c>
      <c r="C34" s="28">
        <v>0.57916666666666672</v>
      </c>
      <c r="D34" s="57">
        <v>48</v>
      </c>
      <c r="E34" s="28">
        <v>0.99930555555555556</v>
      </c>
      <c r="F34" s="57">
        <f t="shared" si="0"/>
        <v>56</v>
      </c>
      <c r="G34" s="29" t="s">
        <v>95</v>
      </c>
      <c r="H34" s="57">
        <f t="shared" si="1"/>
        <v>9</v>
      </c>
      <c r="I34" s="57">
        <f t="shared" si="2"/>
        <v>0</v>
      </c>
      <c r="J34" s="30" t="s">
        <v>71</v>
      </c>
      <c r="K34" s="39">
        <v>0</v>
      </c>
      <c r="L34" s="57">
        <v>0</v>
      </c>
      <c r="M34" s="58">
        <v>54</v>
      </c>
      <c r="N34" s="58">
        <v>52</v>
      </c>
      <c r="O34" s="60">
        <v>55</v>
      </c>
      <c r="P34" s="113" t="s">
        <v>83</v>
      </c>
    </row>
    <row r="35" spans="1:16" ht="13.5" thickBot="1" x14ac:dyDescent="0.25">
      <c r="A35" s="58">
        <v>27</v>
      </c>
      <c r="B35" s="57">
        <v>63</v>
      </c>
      <c r="C35" s="28">
        <v>0.46666666666666662</v>
      </c>
      <c r="D35" s="57">
        <v>43</v>
      </c>
      <c r="E35" s="28">
        <v>0.22361111111111109</v>
      </c>
      <c r="F35" s="57">
        <f t="shared" si="0"/>
        <v>53</v>
      </c>
      <c r="G35" s="29" t="s">
        <v>109</v>
      </c>
      <c r="H35" s="57">
        <f t="shared" si="1"/>
        <v>12</v>
      </c>
      <c r="I35" s="57">
        <f t="shared" si="2"/>
        <v>0</v>
      </c>
      <c r="J35" s="30">
        <v>0</v>
      </c>
      <c r="K35" s="39">
        <v>0</v>
      </c>
      <c r="L35" s="57">
        <v>0</v>
      </c>
      <c r="M35" s="58">
        <v>51</v>
      </c>
      <c r="N35" s="58">
        <v>52</v>
      </c>
      <c r="O35" s="60">
        <v>43</v>
      </c>
      <c r="P35" s="58"/>
    </row>
    <row r="36" spans="1:16" ht="13.5" thickBot="1" x14ac:dyDescent="0.25">
      <c r="A36" s="57">
        <v>28</v>
      </c>
      <c r="B36" s="57">
        <v>57</v>
      </c>
      <c r="C36" s="28">
        <v>0.59791666666666665</v>
      </c>
      <c r="D36" s="57">
        <v>42</v>
      </c>
      <c r="E36" s="28">
        <v>0.26319444444444445</v>
      </c>
      <c r="F36" s="57">
        <f t="shared" si="0"/>
        <v>50</v>
      </c>
      <c r="G36" s="29" t="s">
        <v>73</v>
      </c>
      <c r="H36" s="57">
        <f t="shared" si="1"/>
        <v>15</v>
      </c>
      <c r="I36" s="57">
        <f t="shared" si="2"/>
        <v>0</v>
      </c>
      <c r="J36" s="57">
        <v>0.06</v>
      </c>
      <c r="K36" s="39">
        <v>0</v>
      </c>
      <c r="L36" s="57">
        <v>0</v>
      </c>
      <c r="M36" s="58"/>
      <c r="N36" s="58"/>
      <c r="O36" s="60">
        <v>42</v>
      </c>
      <c r="P36" s="55" t="s">
        <v>83</v>
      </c>
    </row>
    <row r="37" spans="1:16" ht="13.5" thickBot="1" x14ac:dyDescent="0.25">
      <c r="A37" s="58">
        <v>29</v>
      </c>
      <c r="B37" s="57">
        <v>60</v>
      </c>
      <c r="C37" s="28">
        <v>0.49861111111111112</v>
      </c>
      <c r="D37" s="57">
        <v>43</v>
      </c>
      <c r="E37" s="28">
        <v>4.1666666666666666E-3</v>
      </c>
      <c r="F37" s="57">
        <f t="shared" si="0"/>
        <v>52</v>
      </c>
      <c r="G37" s="29" t="s">
        <v>102</v>
      </c>
      <c r="H37" s="57">
        <f t="shared" si="1"/>
        <v>13</v>
      </c>
      <c r="I37" s="57">
        <f t="shared" si="2"/>
        <v>0</v>
      </c>
      <c r="J37" s="30">
        <v>0</v>
      </c>
      <c r="K37" s="39">
        <v>0</v>
      </c>
      <c r="L37" s="57">
        <v>0</v>
      </c>
      <c r="M37" s="58">
        <v>52</v>
      </c>
      <c r="N37" s="58">
        <v>53</v>
      </c>
      <c r="O37" s="60">
        <v>43</v>
      </c>
      <c r="P37" s="58"/>
    </row>
    <row r="38" spans="1:16" ht="13.5" thickBot="1" x14ac:dyDescent="0.25">
      <c r="A38" s="58">
        <v>30</v>
      </c>
      <c r="B38" s="57">
        <v>67</v>
      </c>
      <c r="C38" s="28">
        <v>0.54583333333333328</v>
      </c>
      <c r="D38" s="57">
        <v>48</v>
      </c>
      <c r="E38" s="28">
        <v>0.22083333333333333</v>
      </c>
      <c r="F38" s="57">
        <f t="shared" si="0"/>
        <v>58</v>
      </c>
      <c r="G38" s="29" t="s">
        <v>95</v>
      </c>
      <c r="H38" s="57">
        <f t="shared" si="1"/>
        <v>7</v>
      </c>
      <c r="I38" s="57">
        <f t="shared" si="2"/>
        <v>0</v>
      </c>
      <c r="J38" s="30">
        <v>0.27</v>
      </c>
      <c r="K38" s="39">
        <v>0</v>
      </c>
      <c r="L38" s="57">
        <v>0</v>
      </c>
      <c r="M38" s="58">
        <v>53</v>
      </c>
      <c r="N38" s="58">
        <v>53</v>
      </c>
      <c r="O38" s="60">
        <v>48</v>
      </c>
      <c r="P38" s="58" t="s">
        <v>123</v>
      </c>
    </row>
    <row r="39" spans="1:16" ht="13.5" thickBot="1" x14ac:dyDescent="0.25">
      <c r="A39" s="32">
        <v>31</v>
      </c>
      <c r="B39" s="32">
        <v>51</v>
      </c>
      <c r="C39" s="33">
        <v>0</v>
      </c>
      <c r="D39" s="32">
        <v>39</v>
      </c>
      <c r="E39" s="33">
        <v>0.99930555555555556</v>
      </c>
      <c r="F39" s="32">
        <f t="shared" si="0"/>
        <v>45</v>
      </c>
      <c r="G39" s="34" t="s">
        <v>130</v>
      </c>
      <c r="H39" s="35">
        <f t="shared" si="1"/>
        <v>20</v>
      </c>
      <c r="I39" s="32">
        <f t="shared" si="2"/>
        <v>0</v>
      </c>
      <c r="J39" s="72">
        <v>0.51</v>
      </c>
      <c r="K39" s="64">
        <v>0</v>
      </c>
      <c r="L39" s="32">
        <v>0</v>
      </c>
      <c r="M39" s="35">
        <v>53</v>
      </c>
      <c r="N39" s="35">
        <v>53</v>
      </c>
      <c r="O39" s="35">
        <v>40</v>
      </c>
      <c r="P39" s="35" t="s">
        <v>123</v>
      </c>
    </row>
    <row r="40" spans="1:16" ht="13.5" thickBot="1" x14ac:dyDescent="0.25">
      <c r="A40" s="104" t="s">
        <v>36</v>
      </c>
      <c r="B40" s="105">
        <f>IF(B9="","",AVERAGE(B9:B39))</f>
        <v>52.322580645161288</v>
      </c>
      <c r="C40" s="104"/>
      <c r="D40" s="105">
        <f>IF(D9="","",AVERAGE(D9:D39))</f>
        <v>33.193548387096776</v>
      </c>
      <c r="E40" s="104"/>
      <c r="F40" s="105">
        <f>IF(F9="","",AVERAGE(F9:F39))</f>
        <v>43.032258064516128</v>
      </c>
      <c r="G40" s="105"/>
      <c r="H40" s="104">
        <f>IF(H9="","",SUM(H9:H39))</f>
        <v>681</v>
      </c>
      <c r="I40" s="104">
        <f>IF(I9="","",SUM(I9:I39))</f>
        <v>0</v>
      </c>
      <c r="J40" s="106">
        <f>IF(J9="","",SUM(J9:J39))</f>
        <v>2.38</v>
      </c>
      <c r="K40" s="105">
        <f>IF(K9="","",SUM(K9:K39))</f>
        <v>2</v>
      </c>
      <c r="L40" s="104"/>
      <c r="M40" s="105">
        <f>IF(M9="","",AVERAGE(M9:M39))</f>
        <v>44.43333333333333</v>
      </c>
      <c r="N40" s="105">
        <f>IF(N9="","",AVERAGE(N9:N39))</f>
        <v>46.06666666666667</v>
      </c>
      <c r="O40" s="105"/>
      <c r="P40" s="37"/>
    </row>
    <row r="41" spans="1:16" ht="13.5" thickBot="1" x14ac:dyDescent="0.25">
      <c r="A41" s="58" t="s">
        <v>11</v>
      </c>
      <c r="B41" s="57">
        <f>MAX(B9:B39)</f>
        <v>77</v>
      </c>
      <c r="C41" s="57"/>
      <c r="D41" s="57">
        <f>MAX(D9:D39)</f>
        <v>55</v>
      </c>
      <c r="E41" s="57"/>
      <c r="F41" s="57">
        <f>MAX(F9:F39)</f>
        <v>62</v>
      </c>
      <c r="G41" s="57"/>
      <c r="H41" s="58">
        <f>MAX(H9:H39)</f>
        <v>43</v>
      </c>
      <c r="I41" s="58">
        <f>MAX(I9:I39)</f>
        <v>0</v>
      </c>
      <c r="J41" s="30">
        <f>MAX(J9:J39)</f>
        <v>0.56999999999999995</v>
      </c>
      <c r="K41" s="39">
        <f>MAX(K9:K39)</f>
        <v>1.8</v>
      </c>
      <c r="L41" s="57">
        <f>MAX(L9:L39)</f>
        <v>2</v>
      </c>
      <c r="M41" s="58"/>
      <c r="N41" s="58"/>
      <c r="O41" s="60"/>
      <c r="P41" s="58"/>
    </row>
    <row r="42" spans="1:16" ht="13.5" thickBot="1" x14ac:dyDescent="0.25">
      <c r="A42" s="57" t="s">
        <v>12</v>
      </c>
      <c r="B42" s="57">
        <f>MIN(B9:B39)</f>
        <v>28</v>
      </c>
      <c r="C42" s="57"/>
      <c r="D42" s="57">
        <f>MIN(D9:D39)</f>
        <v>14</v>
      </c>
      <c r="E42" s="57"/>
      <c r="F42" s="57">
        <f>MIN(F9:F39)</f>
        <v>22</v>
      </c>
      <c r="G42" s="57"/>
      <c r="H42" s="57">
        <f>MIN(H9:H39)</f>
        <v>3</v>
      </c>
      <c r="I42" s="57">
        <f>MIN(I9:I39)</f>
        <v>0</v>
      </c>
      <c r="J42" s="30">
        <f>MIN(J9:J39)</f>
        <v>0</v>
      </c>
      <c r="K42" s="39">
        <f>MIN(K9:K39)</f>
        <v>0</v>
      </c>
      <c r="L42" s="57">
        <f>MIN(L9:L39)</f>
        <v>0</v>
      </c>
      <c r="M42" s="57"/>
      <c r="N42" s="57"/>
      <c r="O42" s="59"/>
      <c r="P42" s="58"/>
    </row>
    <row r="43" spans="1:16" ht="13.5" thickBot="1" x14ac:dyDescent="0.25">
      <c r="A43" s="58" t="s">
        <v>22</v>
      </c>
      <c r="B43" s="39">
        <v>49.9</v>
      </c>
      <c r="C43" s="39"/>
      <c r="D43" s="39">
        <v>30</v>
      </c>
      <c r="E43" s="39"/>
      <c r="F43" s="39">
        <f>AVERAGE(B43,D43)</f>
        <v>39.950000000000003</v>
      </c>
      <c r="G43" s="39"/>
      <c r="H43" s="40">
        <v>777</v>
      </c>
      <c r="I43" s="58">
        <v>1</v>
      </c>
      <c r="J43" s="30">
        <v>2.86</v>
      </c>
      <c r="K43" s="39">
        <v>2.6</v>
      </c>
      <c r="L43" s="57"/>
      <c r="M43" s="58"/>
      <c r="N43" s="58"/>
      <c r="O43" s="60"/>
      <c r="P43" s="58"/>
    </row>
    <row r="44" spans="1:16" ht="13.5" thickBot="1" x14ac:dyDescent="0.25">
      <c r="A44" s="25" t="s">
        <v>23</v>
      </c>
      <c r="B44" s="107">
        <f>IF(B40="","",B40-B43)</f>
        <v>2.4225806451612897</v>
      </c>
      <c r="C44" s="107"/>
      <c r="D44" s="107">
        <f>IF(D40="","",D40-D43)</f>
        <v>3.1935483870967758</v>
      </c>
      <c r="E44" s="107"/>
      <c r="F44" s="107">
        <f>IF(F40="","",F40-F43)</f>
        <v>3.0822580645161253</v>
      </c>
      <c r="G44" s="107"/>
      <c r="H44" s="108">
        <f>IF(H40="","",H40-H43)</f>
        <v>-96</v>
      </c>
      <c r="I44" s="108">
        <f t="shared" ref="I44:K44" si="3">IF(I40="","",I40-I43)</f>
        <v>-1</v>
      </c>
      <c r="J44" s="109">
        <f t="shared" si="3"/>
        <v>-0.48</v>
      </c>
      <c r="K44" s="107">
        <f t="shared" si="3"/>
        <v>-0.60000000000000009</v>
      </c>
      <c r="L44" s="25"/>
      <c r="M44" s="25"/>
      <c r="N44" s="25"/>
      <c r="O44" s="25"/>
      <c r="P44" s="58"/>
    </row>
    <row r="45" spans="1:16" ht="13.5" thickBot="1" x14ac:dyDescent="0.25">
      <c r="A45" s="61" t="s">
        <v>49</v>
      </c>
      <c r="B45" s="57">
        <f>COUNTIF(B9:B39,"&gt;89")</f>
        <v>0</v>
      </c>
      <c r="C45" s="62" t="s">
        <v>50</v>
      </c>
      <c r="D45" s="57">
        <f>COUNTIF(D9:D39,"&lt;33")</f>
        <v>15</v>
      </c>
      <c r="E45" s="57"/>
      <c r="F45" s="57"/>
      <c r="G45" s="57"/>
      <c r="H45" s="58"/>
      <c r="I45" s="58"/>
      <c r="J45" s="57"/>
      <c r="K45" s="57"/>
      <c r="L45" s="57"/>
      <c r="M45" s="58"/>
      <c r="N45" s="58"/>
      <c r="O45" s="60"/>
      <c r="P45" s="38"/>
    </row>
    <row r="46" spans="1:16" x14ac:dyDescent="0.2">
      <c r="P46" s="41"/>
    </row>
    <row r="47" spans="1:16" x14ac:dyDescent="0.2">
      <c r="A47" s="16" t="s">
        <v>13</v>
      </c>
    </row>
    <row r="48" spans="1:16" x14ac:dyDescent="0.2">
      <c r="A48" s="16" t="s">
        <v>14</v>
      </c>
      <c r="P48" s="16"/>
    </row>
    <row r="49" spans="1:16" x14ac:dyDescent="0.2">
      <c r="A49" s="42" t="s">
        <v>26</v>
      </c>
      <c r="P49" s="16"/>
    </row>
    <row r="50" spans="1:16" x14ac:dyDescent="0.2">
      <c r="A50" s="16" t="s">
        <v>15</v>
      </c>
      <c r="P50" s="16"/>
    </row>
    <row r="51" spans="1:16" x14ac:dyDescent="0.2">
      <c r="A51" s="42" t="s">
        <v>16</v>
      </c>
      <c r="P51" s="16"/>
    </row>
    <row r="52" spans="1:16" x14ac:dyDescent="0.2">
      <c r="A52" s="42" t="s">
        <v>57</v>
      </c>
      <c r="P52" s="16"/>
    </row>
    <row r="53" spans="1:16" x14ac:dyDescent="0.2">
      <c r="A53" s="42" t="s">
        <v>45</v>
      </c>
      <c r="P53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2"/>
  <sheetViews>
    <sheetView view="pageLayout" topLeftCell="A7" zoomScaleNormal="100" workbookViewId="0">
      <selection activeCell="P39" sqref="P39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6" x14ac:dyDescent="0.2">
      <c r="A4" s="18"/>
    </row>
    <row r="5" spans="1:16" ht="16.5" thickBot="1" x14ac:dyDescent="0.3">
      <c r="A5" s="125" t="s">
        <v>62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58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58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58">
        <v>1</v>
      </c>
      <c r="B9" s="57">
        <v>57</v>
      </c>
      <c r="C9" s="28">
        <v>0.64236111111111105</v>
      </c>
      <c r="D9" s="57">
        <v>36</v>
      </c>
      <c r="E9" s="28">
        <v>0.20277777777777781</v>
      </c>
      <c r="F9" s="57">
        <f t="shared" ref="F9:F38" si="0">IF(B9="", "",ROUND(AVERAGE(B9,D9),0))</f>
        <v>47</v>
      </c>
      <c r="G9" s="29" t="s">
        <v>91</v>
      </c>
      <c r="H9" s="57">
        <f t="shared" ref="H9:H38" si="1">IF(F9="", "", IF(F9&lt;65,65-F9,0))</f>
        <v>18</v>
      </c>
      <c r="I9" s="57">
        <f>IF(F9="","",IF(F9&gt;65,F9-65,0))</f>
        <v>0</v>
      </c>
      <c r="J9" s="30">
        <v>0.01</v>
      </c>
      <c r="K9" s="39">
        <v>0</v>
      </c>
      <c r="L9" s="57">
        <v>0</v>
      </c>
      <c r="M9" s="58">
        <v>48</v>
      </c>
      <c r="N9" s="58">
        <v>50</v>
      </c>
      <c r="O9" s="60">
        <v>36</v>
      </c>
      <c r="P9" s="55" t="s">
        <v>83</v>
      </c>
    </row>
    <row r="10" spans="1:16" ht="13.5" thickBot="1" x14ac:dyDescent="0.25">
      <c r="A10" s="57">
        <v>2</v>
      </c>
      <c r="B10" s="57">
        <v>65</v>
      </c>
      <c r="C10" s="28">
        <v>0.67152777777777783</v>
      </c>
      <c r="D10" s="57">
        <v>41</v>
      </c>
      <c r="E10" s="28">
        <v>0.22083333333333333</v>
      </c>
      <c r="F10" s="57">
        <f t="shared" si="0"/>
        <v>53</v>
      </c>
      <c r="G10" s="29" t="s">
        <v>92</v>
      </c>
      <c r="H10" s="57">
        <f t="shared" si="1"/>
        <v>12</v>
      </c>
      <c r="I10" s="57">
        <f t="shared" ref="I10:I38" si="2">IF(F10="","",IF(F10&gt;65,F10-65,0))</f>
        <v>0</v>
      </c>
      <c r="J10" s="30">
        <v>0</v>
      </c>
      <c r="K10" s="63">
        <v>0</v>
      </c>
      <c r="L10" s="57">
        <v>0</v>
      </c>
      <c r="M10" s="58">
        <v>51</v>
      </c>
      <c r="N10" s="58">
        <v>52</v>
      </c>
      <c r="O10" s="60">
        <v>41</v>
      </c>
      <c r="P10" s="55"/>
    </row>
    <row r="11" spans="1:16" ht="13.5" thickBot="1" x14ac:dyDescent="0.25">
      <c r="A11" s="58">
        <v>3</v>
      </c>
      <c r="B11" s="57">
        <v>67</v>
      </c>
      <c r="C11" s="28">
        <v>0.50138888888888888</v>
      </c>
      <c r="D11" s="57">
        <v>51</v>
      </c>
      <c r="E11" s="28">
        <v>0.11041666666666666</v>
      </c>
      <c r="F11" s="57">
        <f t="shared" si="0"/>
        <v>59</v>
      </c>
      <c r="G11" s="29" t="s">
        <v>95</v>
      </c>
      <c r="H11" s="57">
        <f t="shared" si="1"/>
        <v>6</v>
      </c>
      <c r="I11" s="57">
        <f t="shared" si="2"/>
        <v>0</v>
      </c>
      <c r="J11" s="30" t="s">
        <v>71</v>
      </c>
      <c r="K11" s="63">
        <v>0</v>
      </c>
      <c r="L11" s="57">
        <v>0</v>
      </c>
      <c r="M11" s="58">
        <v>54</v>
      </c>
      <c r="N11" s="58">
        <v>54</v>
      </c>
      <c r="O11" s="60">
        <v>51</v>
      </c>
      <c r="P11" s="55"/>
    </row>
    <row r="12" spans="1:16" ht="13.5" thickBot="1" x14ac:dyDescent="0.25">
      <c r="A12" s="57">
        <v>4</v>
      </c>
      <c r="B12" s="57">
        <v>57</v>
      </c>
      <c r="C12" s="28">
        <v>0.56805555555555554</v>
      </c>
      <c r="D12" s="57">
        <v>48</v>
      </c>
      <c r="E12" s="28">
        <v>0.99930555555555556</v>
      </c>
      <c r="F12" s="57">
        <f>IF(B12="", "",ROUND(AVERAGE(B12,D12),0))</f>
        <v>53</v>
      </c>
      <c r="G12" s="29" t="s">
        <v>73</v>
      </c>
      <c r="H12" s="57">
        <f t="shared" si="1"/>
        <v>12</v>
      </c>
      <c r="I12" s="57">
        <f t="shared" si="2"/>
        <v>0</v>
      </c>
      <c r="J12" s="30">
        <v>0.39</v>
      </c>
      <c r="K12" s="63">
        <v>0</v>
      </c>
      <c r="L12" s="57">
        <v>0</v>
      </c>
      <c r="M12" s="58">
        <v>54</v>
      </c>
      <c r="N12" s="58">
        <v>54</v>
      </c>
      <c r="O12" s="60">
        <v>51</v>
      </c>
      <c r="P12" s="94" t="s">
        <v>131</v>
      </c>
    </row>
    <row r="13" spans="1:16" ht="13.5" thickBot="1" x14ac:dyDescent="0.25">
      <c r="A13" s="58">
        <v>5</v>
      </c>
      <c r="B13" s="57">
        <v>53</v>
      </c>
      <c r="C13" s="28">
        <v>0.4069444444444445</v>
      </c>
      <c r="D13" s="57">
        <v>39</v>
      </c>
      <c r="E13" s="28">
        <v>0.99652777777777779</v>
      </c>
      <c r="F13" s="57">
        <f t="shared" si="0"/>
        <v>46</v>
      </c>
      <c r="G13" s="29" t="s">
        <v>104</v>
      </c>
      <c r="H13" s="57">
        <f t="shared" si="1"/>
        <v>19</v>
      </c>
      <c r="I13" s="57">
        <f t="shared" si="2"/>
        <v>0</v>
      </c>
      <c r="J13" s="30">
        <v>0.57999999999999996</v>
      </c>
      <c r="K13" s="39">
        <v>0</v>
      </c>
      <c r="L13" s="57">
        <v>0</v>
      </c>
      <c r="M13" s="58">
        <v>52</v>
      </c>
      <c r="N13" s="58">
        <v>54</v>
      </c>
      <c r="O13" s="60">
        <v>44</v>
      </c>
      <c r="P13" s="58" t="s">
        <v>132</v>
      </c>
    </row>
    <row r="14" spans="1:16" ht="13.5" thickBot="1" x14ac:dyDescent="0.25">
      <c r="A14" s="57">
        <v>6</v>
      </c>
      <c r="B14" s="57">
        <v>52</v>
      </c>
      <c r="C14" s="28">
        <v>0.6069444444444444</v>
      </c>
      <c r="D14" s="57">
        <v>38</v>
      </c>
      <c r="E14" s="28">
        <v>2.6388888888888889E-2</v>
      </c>
      <c r="F14" s="57">
        <f t="shared" si="0"/>
        <v>45</v>
      </c>
      <c r="G14" s="29" t="s">
        <v>105</v>
      </c>
      <c r="H14" s="57">
        <f t="shared" si="1"/>
        <v>20</v>
      </c>
      <c r="I14" s="57">
        <f t="shared" si="2"/>
        <v>0</v>
      </c>
      <c r="J14" s="30">
        <v>0.62</v>
      </c>
      <c r="K14" s="63">
        <v>0</v>
      </c>
      <c r="L14" s="57">
        <v>0</v>
      </c>
      <c r="M14" s="58">
        <v>49</v>
      </c>
      <c r="N14" s="58">
        <v>51</v>
      </c>
      <c r="O14" s="60">
        <v>38</v>
      </c>
      <c r="P14" s="58" t="s">
        <v>83</v>
      </c>
    </row>
    <row r="15" spans="1:16" ht="13.5" thickBot="1" x14ac:dyDescent="0.25">
      <c r="A15" s="58">
        <v>7</v>
      </c>
      <c r="B15" s="57">
        <v>56</v>
      </c>
      <c r="C15" s="28">
        <v>0.62291666666666667</v>
      </c>
      <c r="D15" s="57">
        <v>33</v>
      </c>
      <c r="E15" s="28">
        <v>0.16527777777777777</v>
      </c>
      <c r="F15" s="57">
        <f t="shared" si="0"/>
        <v>45</v>
      </c>
      <c r="G15" s="29" t="s">
        <v>128</v>
      </c>
      <c r="H15" s="57">
        <f t="shared" si="1"/>
        <v>20</v>
      </c>
      <c r="I15" s="57">
        <f t="shared" si="2"/>
        <v>0</v>
      </c>
      <c r="J15" s="30">
        <v>0</v>
      </c>
      <c r="K15" s="63">
        <v>0</v>
      </c>
      <c r="L15" s="57">
        <v>0</v>
      </c>
      <c r="M15" s="58">
        <v>47</v>
      </c>
      <c r="N15" s="58">
        <v>50</v>
      </c>
      <c r="O15" s="60">
        <v>33</v>
      </c>
      <c r="P15" s="58"/>
    </row>
    <row r="16" spans="1:16" ht="13.5" thickBot="1" x14ac:dyDescent="0.25">
      <c r="A16" s="57">
        <v>8</v>
      </c>
      <c r="B16" s="57">
        <v>69</v>
      </c>
      <c r="C16" s="28">
        <v>0.58194444444444449</v>
      </c>
      <c r="D16" s="57">
        <v>33</v>
      </c>
      <c r="E16" s="28">
        <v>0.24166666666666667</v>
      </c>
      <c r="F16" s="57">
        <f t="shared" si="0"/>
        <v>51</v>
      </c>
      <c r="G16" s="29" t="s">
        <v>84</v>
      </c>
      <c r="H16" s="57">
        <f t="shared" si="1"/>
        <v>14</v>
      </c>
      <c r="I16" s="57">
        <f t="shared" si="2"/>
        <v>0</v>
      </c>
      <c r="J16" s="30">
        <v>0</v>
      </c>
      <c r="K16" s="39">
        <v>0</v>
      </c>
      <c r="L16" s="57">
        <v>0</v>
      </c>
      <c r="M16" s="58">
        <v>48</v>
      </c>
      <c r="N16" s="58">
        <v>51</v>
      </c>
      <c r="O16" s="60">
        <v>33</v>
      </c>
      <c r="P16" s="58"/>
    </row>
    <row r="17" spans="1:16" ht="13.5" thickBot="1" x14ac:dyDescent="0.25">
      <c r="A17" s="58">
        <v>9</v>
      </c>
      <c r="B17" s="57">
        <v>76</v>
      </c>
      <c r="C17" s="28">
        <v>0.54027777777777775</v>
      </c>
      <c r="D17" s="57">
        <v>46</v>
      </c>
      <c r="E17" s="28">
        <v>6.1805555555555558E-2</v>
      </c>
      <c r="F17" s="57">
        <f t="shared" si="0"/>
        <v>61</v>
      </c>
      <c r="G17" s="29" t="s">
        <v>134</v>
      </c>
      <c r="H17" s="57">
        <f t="shared" si="1"/>
        <v>4</v>
      </c>
      <c r="I17" s="57">
        <f t="shared" si="2"/>
        <v>0</v>
      </c>
      <c r="J17" s="30">
        <v>0</v>
      </c>
      <c r="K17" s="39">
        <v>0</v>
      </c>
      <c r="L17" s="57">
        <v>0</v>
      </c>
      <c r="M17" s="58">
        <v>53</v>
      </c>
      <c r="N17" s="58">
        <v>53</v>
      </c>
      <c r="O17" s="60">
        <v>46</v>
      </c>
      <c r="P17" s="58"/>
    </row>
    <row r="18" spans="1:16" ht="13.5" thickBot="1" x14ac:dyDescent="0.25">
      <c r="A18" s="57">
        <v>10</v>
      </c>
      <c r="B18" s="57">
        <v>70</v>
      </c>
      <c r="C18" s="28">
        <v>0.3743055555555555</v>
      </c>
      <c r="D18" s="57">
        <v>56</v>
      </c>
      <c r="E18" s="28">
        <v>0.99930555555555556</v>
      </c>
      <c r="F18" s="57">
        <f t="shared" si="0"/>
        <v>63</v>
      </c>
      <c r="G18" s="29" t="s">
        <v>100</v>
      </c>
      <c r="H18" s="57">
        <f t="shared" si="1"/>
        <v>2</v>
      </c>
      <c r="I18" s="57">
        <f t="shared" si="2"/>
        <v>0</v>
      </c>
      <c r="J18" s="30">
        <v>0.03</v>
      </c>
      <c r="K18" s="39">
        <v>0</v>
      </c>
      <c r="L18" s="57">
        <v>0</v>
      </c>
      <c r="M18" s="58">
        <v>57</v>
      </c>
      <c r="N18" s="58">
        <v>56</v>
      </c>
      <c r="O18" s="60">
        <v>60</v>
      </c>
      <c r="P18" s="58" t="s">
        <v>133</v>
      </c>
    </row>
    <row r="19" spans="1:16" ht="13.5" thickBot="1" x14ac:dyDescent="0.25">
      <c r="A19" s="58">
        <v>11</v>
      </c>
      <c r="B19" s="57">
        <v>57</v>
      </c>
      <c r="C19" s="28">
        <v>0.23541666666666669</v>
      </c>
      <c r="D19" s="57">
        <v>43</v>
      </c>
      <c r="E19" s="28">
        <v>0.91527777777777775</v>
      </c>
      <c r="F19" s="57">
        <f t="shared" si="0"/>
        <v>50</v>
      </c>
      <c r="G19" s="29" t="s">
        <v>119</v>
      </c>
      <c r="H19" s="57">
        <f t="shared" si="1"/>
        <v>15</v>
      </c>
      <c r="I19" s="57">
        <f t="shared" si="2"/>
        <v>0</v>
      </c>
      <c r="J19" s="30">
        <v>0.1</v>
      </c>
      <c r="K19" s="39">
        <v>0</v>
      </c>
      <c r="L19" s="57">
        <v>0</v>
      </c>
      <c r="M19" s="58">
        <v>55</v>
      </c>
      <c r="N19" s="58">
        <v>56</v>
      </c>
      <c r="O19" s="60">
        <v>43</v>
      </c>
      <c r="P19" s="58" t="s">
        <v>131</v>
      </c>
    </row>
    <row r="20" spans="1:16" ht="13.5" thickBot="1" x14ac:dyDescent="0.25">
      <c r="A20" s="57">
        <v>12</v>
      </c>
      <c r="B20" s="57">
        <v>68</v>
      </c>
      <c r="C20" s="28">
        <v>0.66666666666666663</v>
      </c>
      <c r="D20" s="57">
        <v>37</v>
      </c>
      <c r="E20" s="28">
        <v>0.23472222222222219</v>
      </c>
      <c r="F20" s="57">
        <f t="shared" si="0"/>
        <v>53</v>
      </c>
      <c r="G20" s="29" t="s">
        <v>84</v>
      </c>
      <c r="H20" s="57">
        <f t="shared" si="1"/>
        <v>12</v>
      </c>
      <c r="I20" s="57">
        <f t="shared" si="2"/>
        <v>0</v>
      </c>
      <c r="J20" s="30">
        <v>0</v>
      </c>
      <c r="K20" s="39">
        <v>0</v>
      </c>
      <c r="L20" s="57">
        <v>0</v>
      </c>
      <c r="M20" s="58">
        <v>51</v>
      </c>
      <c r="N20" s="58">
        <v>54</v>
      </c>
      <c r="O20" s="60">
        <v>37</v>
      </c>
      <c r="P20" s="58"/>
    </row>
    <row r="21" spans="1:16" ht="13.5" thickBot="1" x14ac:dyDescent="0.25">
      <c r="A21" s="58">
        <v>13</v>
      </c>
      <c r="B21" s="57">
        <v>80</v>
      </c>
      <c r="C21" s="28">
        <v>0.66180555555555554</v>
      </c>
      <c r="D21" s="57">
        <v>46</v>
      </c>
      <c r="E21" s="28">
        <v>0.20833333333333334</v>
      </c>
      <c r="F21" s="57">
        <f t="shared" si="0"/>
        <v>63</v>
      </c>
      <c r="G21" s="29" t="s">
        <v>95</v>
      </c>
      <c r="H21" s="57">
        <f t="shared" si="1"/>
        <v>2</v>
      </c>
      <c r="I21" s="57">
        <f t="shared" si="2"/>
        <v>0</v>
      </c>
      <c r="J21" s="30">
        <v>0</v>
      </c>
      <c r="K21" s="39">
        <v>0</v>
      </c>
      <c r="L21" s="57">
        <v>0</v>
      </c>
      <c r="M21" s="58">
        <v>54</v>
      </c>
      <c r="N21" s="58">
        <v>56</v>
      </c>
      <c r="O21" s="60">
        <v>46</v>
      </c>
      <c r="P21" s="58"/>
    </row>
    <row r="22" spans="1:16" ht="13.5" thickBot="1" x14ac:dyDescent="0.25">
      <c r="A22" s="57">
        <v>14</v>
      </c>
      <c r="B22" s="57">
        <v>83</v>
      </c>
      <c r="C22" s="28">
        <v>0.57500000000000007</v>
      </c>
      <c r="D22" s="57">
        <v>51</v>
      </c>
      <c r="E22" s="28">
        <v>0.21944444444444444</v>
      </c>
      <c r="F22" s="57">
        <f t="shared" si="0"/>
        <v>67</v>
      </c>
      <c r="G22" s="29" t="s">
        <v>74</v>
      </c>
      <c r="H22" s="57">
        <f t="shared" si="1"/>
        <v>0</v>
      </c>
      <c r="I22" s="57">
        <f t="shared" si="2"/>
        <v>2</v>
      </c>
      <c r="J22" s="30">
        <v>0</v>
      </c>
      <c r="K22" s="39">
        <v>0</v>
      </c>
      <c r="L22" s="57">
        <v>0</v>
      </c>
      <c r="M22" s="58">
        <v>58</v>
      </c>
      <c r="N22" s="58">
        <v>59</v>
      </c>
      <c r="O22" s="60">
        <v>51</v>
      </c>
      <c r="P22" s="58"/>
    </row>
    <row r="23" spans="1:16" ht="13.5" thickBot="1" x14ac:dyDescent="0.25">
      <c r="A23" s="58">
        <v>15</v>
      </c>
      <c r="B23" s="57">
        <v>80</v>
      </c>
      <c r="C23" s="28">
        <v>0.54305555555555551</v>
      </c>
      <c r="D23" s="57">
        <v>59</v>
      </c>
      <c r="E23" s="28">
        <v>6.3194444444444442E-2</v>
      </c>
      <c r="F23" s="57">
        <f>IF(B23="", "",ROUND(AVERAGE(B23,D23),0))</f>
        <v>70</v>
      </c>
      <c r="G23" s="29" t="s">
        <v>101</v>
      </c>
      <c r="H23" s="57">
        <f t="shared" si="1"/>
        <v>0</v>
      </c>
      <c r="I23" s="57">
        <f t="shared" si="2"/>
        <v>5</v>
      </c>
      <c r="J23" s="30">
        <v>0.08</v>
      </c>
      <c r="K23" s="39">
        <v>0</v>
      </c>
      <c r="L23" s="57">
        <v>0</v>
      </c>
      <c r="M23" s="58">
        <v>61</v>
      </c>
      <c r="N23" s="58">
        <v>60</v>
      </c>
      <c r="O23" s="60">
        <v>59</v>
      </c>
      <c r="P23" s="58" t="s">
        <v>133</v>
      </c>
    </row>
    <row r="24" spans="1:16" ht="13.5" thickBot="1" x14ac:dyDescent="0.25">
      <c r="A24" s="57">
        <v>16</v>
      </c>
      <c r="B24" s="57">
        <v>70</v>
      </c>
      <c r="C24" s="28">
        <v>0.56458333333333333</v>
      </c>
      <c r="D24" s="57">
        <v>56</v>
      </c>
      <c r="E24" s="28">
        <v>0.91180555555555554</v>
      </c>
      <c r="F24" s="57">
        <f t="shared" si="0"/>
        <v>63</v>
      </c>
      <c r="G24" s="29" t="s">
        <v>134</v>
      </c>
      <c r="H24" s="57">
        <f t="shared" si="1"/>
        <v>2</v>
      </c>
      <c r="I24" s="57">
        <f t="shared" si="2"/>
        <v>0</v>
      </c>
      <c r="J24" s="30">
        <v>0.27</v>
      </c>
      <c r="K24" s="39">
        <v>0</v>
      </c>
      <c r="L24" s="57">
        <v>0</v>
      </c>
      <c r="M24" s="58">
        <v>62</v>
      </c>
      <c r="N24" s="58">
        <v>61</v>
      </c>
      <c r="O24" s="60">
        <v>58</v>
      </c>
      <c r="P24" s="58" t="s">
        <v>135</v>
      </c>
    </row>
    <row r="25" spans="1:16" ht="13.5" thickBot="1" x14ac:dyDescent="0.25">
      <c r="A25" s="58">
        <v>17</v>
      </c>
      <c r="B25" s="57">
        <v>71</v>
      </c>
      <c r="C25" s="28">
        <v>0.6430555555555556</v>
      </c>
      <c r="D25" s="57">
        <v>50</v>
      </c>
      <c r="E25" s="28">
        <v>0.99930555555555556</v>
      </c>
      <c r="F25" s="57">
        <f t="shared" si="0"/>
        <v>61</v>
      </c>
      <c r="G25" s="29" t="s">
        <v>75</v>
      </c>
      <c r="H25" s="57">
        <f t="shared" si="1"/>
        <v>4</v>
      </c>
      <c r="I25" s="57">
        <f t="shared" si="2"/>
        <v>0</v>
      </c>
      <c r="J25" s="30">
        <v>0.02</v>
      </c>
      <c r="K25" s="39">
        <v>0</v>
      </c>
      <c r="L25" s="57">
        <v>0</v>
      </c>
      <c r="M25" s="58">
        <v>59</v>
      </c>
      <c r="N25" s="58">
        <v>60</v>
      </c>
      <c r="O25" s="60">
        <v>53</v>
      </c>
      <c r="P25" s="58" t="s">
        <v>83</v>
      </c>
    </row>
    <row r="26" spans="1:16" ht="13.5" thickBot="1" x14ac:dyDescent="0.25">
      <c r="A26" s="57">
        <v>18</v>
      </c>
      <c r="B26" s="57">
        <v>76</v>
      </c>
      <c r="C26" s="28">
        <v>0.57638888888888895</v>
      </c>
      <c r="D26" s="57">
        <v>46</v>
      </c>
      <c r="E26" s="28">
        <v>0.21041666666666667</v>
      </c>
      <c r="F26" s="57">
        <f t="shared" si="0"/>
        <v>61</v>
      </c>
      <c r="G26" s="29" t="s">
        <v>75</v>
      </c>
      <c r="H26" s="57">
        <f t="shared" si="1"/>
        <v>4</v>
      </c>
      <c r="I26" s="57">
        <f t="shared" si="2"/>
        <v>0</v>
      </c>
      <c r="J26" s="30">
        <v>0</v>
      </c>
      <c r="K26" s="39">
        <v>0</v>
      </c>
      <c r="L26" s="57">
        <v>0</v>
      </c>
      <c r="M26" s="58">
        <v>57</v>
      </c>
      <c r="N26" s="58">
        <v>59</v>
      </c>
      <c r="O26" s="60">
        <v>46</v>
      </c>
      <c r="P26" s="58"/>
    </row>
    <row r="27" spans="1:16" ht="13.5" thickBot="1" x14ac:dyDescent="0.25">
      <c r="A27" s="58">
        <v>19</v>
      </c>
      <c r="B27" s="57">
        <v>81</v>
      </c>
      <c r="C27" s="28">
        <v>0.67013888888888884</v>
      </c>
      <c r="D27" s="57">
        <v>60</v>
      </c>
      <c r="E27" s="28">
        <v>0.22083333333333333</v>
      </c>
      <c r="F27" s="57">
        <f t="shared" si="0"/>
        <v>71</v>
      </c>
      <c r="G27" s="29" t="s">
        <v>101</v>
      </c>
      <c r="H27" s="57">
        <f t="shared" si="1"/>
        <v>0</v>
      </c>
      <c r="I27" s="57">
        <f t="shared" si="2"/>
        <v>6</v>
      </c>
      <c r="J27" s="30">
        <v>0</v>
      </c>
      <c r="K27" s="39">
        <v>0</v>
      </c>
      <c r="L27" s="57">
        <v>0</v>
      </c>
      <c r="M27" s="58">
        <v>62</v>
      </c>
      <c r="N27" s="58">
        <v>62</v>
      </c>
      <c r="O27" s="60">
        <v>60</v>
      </c>
      <c r="P27" s="58"/>
    </row>
    <row r="28" spans="1:16" ht="13.5" thickBot="1" x14ac:dyDescent="0.25">
      <c r="A28" s="57">
        <v>20</v>
      </c>
      <c r="B28" s="57">
        <v>80</v>
      </c>
      <c r="C28" s="28">
        <v>0.47500000000000003</v>
      </c>
      <c r="D28" s="57">
        <v>51</v>
      </c>
      <c r="E28" s="28">
        <v>0.99236111111111114</v>
      </c>
      <c r="F28" s="57">
        <f t="shared" si="0"/>
        <v>66</v>
      </c>
      <c r="G28" s="29" t="s">
        <v>95</v>
      </c>
      <c r="H28" s="57">
        <f t="shared" si="1"/>
        <v>0</v>
      </c>
      <c r="I28" s="57">
        <f t="shared" si="2"/>
        <v>1</v>
      </c>
      <c r="J28" s="30">
        <v>0</v>
      </c>
      <c r="K28" s="39">
        <v>0</v>
      </c>
      <c r="L28" s="57">
        <v>0</v>
      </c>
      <c r="M28" s="58">
        <v>64</v>
      </c>
      <c r="N28" s="58">
        <v>63</v>
      </c>
      <c r="O28" s="60">
        <v>66</v>
      </c>
      <c r="P28" s="58"/>
    </row>
    <row r="29" spans="1:16" ht="13.5" thickBot="1" x14ac:dyDescent="0.25">
      <c r="A29" s="58">
        <v>21</v>
      </c>
      <c r="B29" s="57">
        <v>58</v>
      </c>
      <c r="C29" s="28">
        <v>0.65694444444444444</v>
      </c>
      <c r="D29" s="57">
        <v>44</v>
      </c>
      <c r="E29" s="28">
        <v>0.99930555555555556</v>
      </c>
      <c r="F29" s="57">
        <f t="shared" si="0"/>
        <v>51</v>
      </c>
      <c r="G29" s="29" t="s">
        <v>105</v>
      </c>
      <c r="H29" s="57">
        <f t="shared" si="1"/>
        <v>14</v>
      </c>
      <c r="I29" s="57">
        <f t="shared" si="2"/>
        <v>0</v>
      </c>
      <c r="J29" s="57">
        <v>0.02</v>
      </c>
      <c r="K29" s="39">
        <v>0</v>
      </c>
      <c r="L29" s="57">
        <v>0</v>
      </c>
      <c r="M29" s="58">
        <v>59</v>
      </c>
      <c r="N29" s="58">
        <v>62</v>
      </c>
      <c r="O29" s="60">
        <v>46</v>
      </c>
      <c r="P29" s="58" t="s">
        <v>83</v>
      </c>
    </row>
    <row r="30" spans="1:16" ht="13.5" thickBot="1" x14ac:dyDescent="0.25">
      <c r="A30" s="57">
        <v>22</v>
      </c>
      <c r="B30" s="57">
        <v>63</v>
      </c>
      <c r="C30" s="28">
        <v>0.62083333333333335</v>
      </c>
      <c r="D30" s="57">
        <v>42</v>
      </c>
      <c r="E30" s="28">
        <v>0.17569444444444446</v>
      </c>
      <c r="F30" s="57">
        <f t="shared" si="0"/>
        <v>53</v>
      </c>
      <c r="G30" s="29" t="s">
        <v>130</v>
      </c>
      <c r="H30" s="57">
        <f t="shared" si="1"/>
        <v>12</v>
      </c>
      <c r="I30" s="57">
        <f t="shared" si="2"/>
        <v>0</v>
      </c>
      <c r="J30" s="30">
        <v>0</v>
      </c>
      <c r="K30" s="39">
        <v>0</v>
      </c>
      <c r="L30" s="57">
        <v>0</v>
      </c>
      <c r="M30" s="58">
        <v>56</v>
      </c>
      <c r="N30" s="58">
        <v>59</v>
      </c>
      <c r="O30" s="60">
        <v>42</v>
      </c>
      <c r="P30" s="58"/>
    </row>
    <row r="31" spans="1:16" ht="13.5" thickBot="1" x14ac:dyDescent="0.25">
      <c r="A31" s="58">
        <v>23</v>
      </c>
      <c r="B31" s="57">
        <v>71</v>
      </c>
      <c r="C31" s="28">
        <v>0.61249999999999993</v>
      </c>
      <c r="D31" s="57">
        <v>40</v>
      </c>
      <c r="E31" s="28">
        <v>0.1423611111111111</v>
      </c>
      <c r="F31" s="57">
        <f t="shared" si="0"/>
        <v>56</v>
      </c>
      <c r="G31" s="29" t="s">
        <v>91</v>
      </c>
      <c r="H31" s="57">
        <f t="shared" si="1"/>
        <v>9</v>
      </c>
      <c r="I31" s="57">
        <f t="shared" si="2"/>
        <v>0</v>
      </c>
      <c r="J31" s="30">
        <v>0</v>
      </c>
      <c r="K31" s="39">
        <v>0</v>
      </c>
      <c r="L31" s="57">
        <v>0</v>
      </c>
      <c r="M31" s="58">
        <v>54</v>
      </c>
      <c r="N31" s="58">
        <v>57</v>
      </c>
      <c r="O31" s="60">
        <v>40</v>
      </c>
      <c r="P31" s="58"/>
    </row>
    <row r="32" spans="1:16" ht="13.5" thickBot="1" x14ac:dyDescent="0.25">
      <c r="A32" s="57">
        <v>24</v>
      </c>
      <c r="B32" s="57">
        <v>77</v>
      </c>
      <c r="C32" s="28">
        <v>0.59513888888888888</v>
      </c>
      <c r="D32" s="57">
        <v>45</v>
      </c>
      <c r="E32" s="28">
        <v>0.12916666666666668</v>
      </c>
      <c r="F32" s="57">
        <f t="shared" si="0"/>
        <v>61</v>
      </c>
      <c r="G32" s="29" t="s">
        <v>92</v>
      </c>
      <c r="H32" s="57">
        <f t="shared" si="1"/>
        <v>4</v>
      </c>
      <c r="I32" s="57">
        <f t="shared" si="2"/>
        <v>0</v>
      </c>
      <c r="J32" s="30">
        <v>0</v>
      </c>
      <c r="K32" s="39">
        <v>0</v>
      </c>
      <c r="L32" s="57">
        <v>0</v>
      </c>
      <c r="M32" s="58">
        <v>55</v>
      </c>
      <c r="N32" s="58">
        <v>58</v>
      </c>
      <c r="O32" s="60">
        <v>48</v>
      </c>
      <c r="P32" s="58"/>
    </row>
    <row r="33" spans="1:16" ht="13.5" thickBot="1" x14ac:dyDescent="0.25">
      <c r="A33" s="58">
        <v>25</v>
      </c>
      <c r="B33" s="57">
        <v>79</v>
      </c>
      <c r="C33" s="28">
        <v>0.5541666666666667</v>
      </c>
      <c r="D33" s="57">
        <v>48</v>
      </c>
      <c r="E33" s="28">
        <v>0.21666666666666667</v>
      </c>
      <c r="F33" s="57">
        <f t="shared" si="0"/>
        <v>64</v>
      </c>
      <c r="G33" s="29" t="s">
        <v>75</v>
      </c>
      <c r="H33" s="57">
        <f t="shared" si="1"/>
        <v>1</v>
      </c>
      <c r="I33" s="57">
        <f t="shared" si="2"/>
        <v>0</v>
      </c>
      <c r="J33" s="30">
        <v>0</v>
      </c>
      <c r="K33" s="39">
        <v>0</v>
      </c>
      <c r="L33" s="57">
        <v>0</v>
      </c>
      <c r="M33" s="58">
        <v>58</v>
      </c>
      <c r="N33" s="58">
        <v>60</v>
      </c>
      <c r="O33" s="60">
        <v>48</v>
      </c>
      <c r="P33" s="58"/>
    </row>
    <row r="34" spans="1:16" ht="13.5" thickBot="1" x14ac:dyDescent="0.25">
      <c r="A34" s="57">
        <v>26</v>
      </c>
      <c r="B34" s="57">
        <v>78</v>
      </c>
      <c r="C34" s="28">
        <v>0.42083333333333334</v>
      </c>
      <c r="D34" s="57">
        <v>58</v>
      </c>
      <c r="E34" s="28">
        <v>0.99861111111111101</v>
      </c>
      <c r="F34" s="57">
        <f t="shared" si="0"/>
        <v>68</v>
      </c>
      <c r="G34" s="29" t="s">
        <v>95</v>
      </c>
      <c r="H34" s="57">
        <f t="shared" si="1"/>
        <v>0</v>
      </c>
      <c r="I34" s="57">
        <f t="shared" si="2"/>
        <v>3</v>
      </c>
      <c r="J34" s="30">
        <v>0</v>
      </c>
      <c r="K34" s="39">
        <v>0</v>
      </c>
      <c r="L34" s="57">
        <v>0</v>
      </c>
      <c r="M34" s="58">
        <v>63</v>
      </c>
      <c r="N34" s="58">
        <v>62</v>
      </c>
      <c r="O34" s="60">
        <v>60</v>
      </c>
      <c r="P34" s="58"/>
    </row>
    <row r="35" spans="1:16" ht="13.5" thickBot="1" x14ac:dyDescent="0.25">
      <c r="A35" s="58">
        <v>27</v>
      </c>
      <c r="B35" s="57">
        <v>58</v>
      </c>
      <c r="C35" s="28">
        <v>0</v>
      </c>
      <c r="D35" s="57">
        <v>44</v>
      </c>
      <c r="E35" s="28">
        <v>0.36805555555555558</v>
      </c>
      <c r="F35" s="57">
        <f t="shared" si="0"/>
        <v>51</v>
      </c>
      <c r="G35" s="29" t="s">
        <v>122</v>
      </c>
      <c r="H35" s="57">
        <f t="shared" si="1"/>
        <v>14</v>
      </c>
      <c r="I35" s="57">
        <f t="shared" si="2"/>
        <v>0</v>
      </c>
      <c r="J35" s="30">
        <v>0.91</v>
      </c>
      <c r="K35" s="39">
        <v>0</v>
      </c>
      <c r="L35" s="57">
        <v>0</v>
      </c>
      <c r="M35" s="58">
        <v>61</v>
      </c>
      <c r="N35" s="58">
        <v>62</v>
      </c>
      <c r="O35" s="60">
        <v>44</v>
      </c>
      <c r="P35" s="58" t="s">
        <v>131</v>
      </c>
    </row>
    <row r="36" spans="1:16" ht="13.5" thickBot="1" x14ac:dyDescent="0.25">
      <c r="A36" s="57">
        <v>28</v>
      </c>
      <c r="B36" s="57">
        <v>55</v>
      </c>
      <c r="C36" s="28">
        <v>0.45902777777777781</v>
      </c>
      <c r="D36" s="57">
        <v>45</v>
      </c>
      <c r="E36" s="28">
        <v>0.10833333333333334</v>
      </c>
      <c r="F36" s="57">
        <f t="shared" si="0"/>
        <v>50</v>
      </c>
      <c r="G36" s="29" t="s">
        <v>77</v>
      </c>
      <c r="H36" s="57">
        <f t="shared" si="1"/>
        <v>15</v>
      </c>
      <c r="I36" s="57">
        <f t="shared" si="2"/>
        <v>0</v>
      </c>
      <c r="J36" s="30">
        <v>0.01</v>
      </c>
      <c r="K36" s="39">
        <v>0</v>
      </c>
      <c r="L36" s="57">
        <v>0</v>
      </c>
      <c r="M36" s="58">
        <v>57</v>
      </c>
      <c r="N36" s="58">
        <v>58</v>
      </c>
      <c r="O36" s="60">
        <v>45</v>
      </c>
      <c r="P36" s="55" t="s">
        <v>83</v>
      </c>
    </row>
    <row r="37" spans="1:16" ht="13.5" thickBot="1" x14ac:dyDescent="0.25">
      <c r="A37" s="58">
        <v>29</v>
      </c>
      <c r="B37" s="57">
        <v>59</v>
      </c>
      <c r="C37" s="28">
        <v>0.81666666666666676</v>
      </c>
      <c r="D37" s="57">
        <v>47</v>
      </c>
      <c r="E37" s="28">
        <v>0.23819444444444446</v>
      </c>
      <c r="F37" s="57">
        <f t="shared" si="0"/>
        <v>53</v>
      </c>
      <c r="G37" s="29" t="s">
        <v>128</v>
      </c>
      <c r="H37" s="57">
        <f t="shared" si="1"/>
        <v>12</v>
      </c>
      <c r="I37" s="57">
        <f t="shared" si="2"/>
        <v>0</v>
      </c>
      <c r="J37" s="30">
        <v>0.78</v>
      </c>
      <c r="K37" s="39">
        <v>0</v>
      </c>
      <c r="L37" s="57">
        <v>0</v>
      </c>
      <c r="M37" s="58">
        <v>57</v>
      </c>
      <c r="N37" s="58">
        <v>58</v>
      </c>
      <c r="O37" s="60">
        <v>47</v>
      </c>
      <c r="P37" s="58" t="s">
        <v>131</v>
      </c>
    </row>
    <row r="38" spans="1:16" ht="13.5" thickBot="1" x14ac:dyDescent="0.25">
      <c r="A38" s="32">
        <v>30</v>
      </c>
      <c r="B38" s="32">
        <v>67</v>
      </c>
      <c r="C38" s="33">
        <v>0.85416666666666663</v>
      </c>
      <c r="D38" s="32">
        <v>54</v>
      </c>
      <c r="E38" s="33">
        <v>8.6111111111111124E-2</v>
      </c>
      <c r="F38" s="32">
        <f t="shared" si="0"/>
        <v>61</v>
      </c>
      <c r="G38" s="34" t="s">
        <v>127</v>
      </c>
      <c r="H38" s="35">
        <f t="shared" si="1"/>
        <v>4</v>
      </c>
      <c r="I38" s="32">
        <f t="shared" si="2"/>
        <v>0</v>
      </c>
      <c r="J38" s="32">
        <v>1.99</v>
      </c>
      <c r="K38" s="64">
        <v>0</v>
      </c>
      <c r="L38" s="32">
        <v>0</v>
      </c>
      <c r="M38" s="35">
        <v>58</v>
      </c>
      <c r="N38" s="35">
        <v>58</v>
      </c>
      <c r="O38" s="35">
        <v>54</v>
      </c>
      <c r="P38" s="35" t="s">
        <v>136</v>
      </c>
    </row>
    <row r="39" spans="1:16" ht="13.5" thickBot="1" x14ac:dyDescent="0.25">
      <c r="A39" s="36" t="s">
        <v>36</v>
      </c>
      <c r="B39" s="105">
        <f>IF(B9="","",AVERAGE(B9:B38))</f>
        <v>67.766666666666666</v>
      </c>
      <c r="C39" s="104"/>
      <c r="D39" s="105">
        <f>IF(D9="","",AVERAGE(D9:D38))</f>
        <v>46.233333333333334</v>
      </c>
      <c r="E39" s="104"/>
      <c r="F39" s="105">
        <f>IF(F9="","",AVERAGE(F9:F38))</f>
        <v>57.2</v>
      </c>
      <c r="G39" s="105"/>
      <c r="H39" s="104">
        <f>IF(H9="","",SUM(H9:H38))</f>
        <v>251</v>
      </c>
      <c r="I39" s="104">
        <f>IF(I9="","",SUM(I9:I38))</f>
        <v>17</v>
      </c>
      <c r="J39" s="106">
        <f>IF(J9="","",SUM(J9:J38))</f>
        <v>5.8100000000000005</v>
      </c>
      <c r="K39" s="105">
        <f>IF(K9="","",SUM(K9:K38))</f>
        <v>0</v>
      </c>
      <c r="L39" s="104"/>
      <c r="M39" s="105">
        <f>IF(M9="","",AVERAGE(M9:M38))</f>
        <v>55.8</v>
      </c>
      <c r="N39" s="105">
        <f>IF(N9="","",AVERAGE(N9:N38))</f>
        <v>56.966666666666669</v>
      </c>
      <c r="O39" s="105"/>
      <c r="P39" s="37"/>
    </row>
    <row r="40" spans="1:16" ht="13.5" thickBot="1" x14ac:dyDescent="0.25">
      <c r="A40" s="58" t="s">
        <v>11</v>
      </c>
      <c r="B40" s="57">
        <f>MAX(B9:B38)</f>
        <v>83</v>
      </c>
      <c r="C40" s="57"/>
      <c r="D40" s="57">
        <f>MAX(D9:D38)</f>
        <v>60</v>
      </c>
      <c r="E40" s="57"/>
      <c r="F40" s="57">
        <f>MAX(F9:F38)</f>
        <v>71</v>
      </c>
      <c r="G40" s="57"/>
      <c r="H40" s="58">
        <f>MAX(H9:H38)</f>
        <v>20</v>
      </c>
      <c r="I40" s="58">
        <f>MAX(I9:I38)</f>
        <v>6</v>
      </c>
      <c r="J40" s="30">
        <f>MAX(J9:J38)</f>
        <v>1.99</v>
      </c>
      <c r="K40" s="39">
        <f>MAX(K9:K38)</f>
        <v>0</v>
      </c>
      <c r="L40" s="57">
        <f>MAX(L9:L38)</f>
        <v>0</v>
      </c>
      <c r="M40" s="58"/>
      <c r="N40" s="58"/>
      <c r="O40" s="60"/>
      <c r="P40" s="58"/>
    </row>
    <row r="41" spans="1:16" ht="13.5" thickBot="1" x14ac:dyDescent="0.25">
      <c r="A41" s="57" t="s">
        <v>12</v>
      </c>
      <c r="B41" s="57">
        <f>MIN(B9:B38)</f>
        <v>52</v>
      </c>
      <c r="C41" s="57"/>
      <c r="D41" s="57">
        <f>MIN(D9:D38)</f>
        <v>33</v>
      </c>
      <c r="E41" s="57"/>
      <c r="F41" s="57">
        <f>MIN(F9:F38)</f>
        <v>45</v>
      </c>
      <c r="G41" s="57"/>
      <c r="H41" s="57">
        <f>MIN(H9:H38)</f>
        <v>0</v>
      </c>
      <c r="I41" s="57">
        <f>MIN(I9:I38)</f>
        <v>0</v>
      </c>
      <c r="J41" s="30">
        <f>MIN(J9:J38)</f>
        <v>0</v>
      </c>
      <c r="K41" s="39">
        <f>MIN(K9:K38)</f>
        <v>0</v>
      </c>
      <c r="L41" s="57">
        <f>MIN(L9:L38)</f>
        <v>0</v>
      </c>
      <c r="M41" s="57"/>
      <c r="N41" s="57"/>
      <c r="O41" s="59"/>
      <c r="P41" s="58"/>
    </row>
    <row r="42" spans="1:16" ht="13.5" thickBot="1" x14ac:dyDescent="0.25">
      <c r="A42" s="58" t="s">
        <v>22</v>
      </c>
      <c r="B42" s="39">
        <v>62.8</v>
      </c>
      <c r="C42" s="39"/>
      <c r="D42" s="39">
        <v>41.1</v>
      </c>
      <c r="E42" s="39"/>
      <c r="F42" s="39">
        <f>AVERAGE(B42,D42)</f>
        <v>51.95</v>
      </c>
      <c r="G42" s="39"/>
      <c r="H42" s="40">
        <v>402</v>
      </c>
      <c r="I42" s="58">
        <v>10</v>
      </c>
      <c r="J42" s="30">
        <v>3.68</v>
      </c>
      <c r="K42" s="39">
        <v>0.4</v>
      </c>
      <c r="L42" s="57"/>
      <c r="M42" s="58"/>
      <c r="N42" s="58"/>
      <c r="O42" s="60"/>
      <c r="P42" s="58"/>
    </row>
    <row r="43" spans="1:16" ht="13.5" thickBot="1" x14ac:dyDescent="0.25">
      <c r="A43" s="57" t="s">
        <v>23</v>
      </c>
      <c r="B43" s="107">
        <f>IF(B39="","",B39-B42)</f>
        <v>4.9666666666666686</v>
      </c>
      <c r="C43" s="107"/>
      <c r="D43" s="107">
        <f>IF(D39="","",D39-D42)</f>
        <v>5.1333333333333329</v>
      </c>
      <c r="E43" s="107"/>
      <c r="F43" s="107">
        <f>IF(F39="","",F39-F42)</f>
        <v>5.25</v>
      </c>
      <c r="G43" s="107"/>
      <c r="H43" s="108">
        <f>IF(H39="","",H39-H42)</f>
        <v>-151</v>
      </c>
      <c r="I43" s="108">
        <f t="shared" ref="I43:K43" si="3">IF(I39="","",I39-I42)</f>
        <v>7</v>
      </c>
      <c r="J43" s="109">
        <f t="shared" si="3"/>
        <v>2.1300000000000003</v>
      </c>
      <c r="K43" s="107">
        <f t="shared" si="3"/>
        <v>-0.4</v>
      </c>
      <c r="L43" s="25"/>
      <c r="M43" s="25"/>
      <c r="N43" s="25"/>
      <c r="O43" s="25"/>
      <c r="P43" s="58"/>
    </row>
    <row r="44" spans="1:16" ht="13.5" thickBot="1" x14ac:dyDescent="0.25">
      <c r="A44" s="61" t="s">
        <v>49</v>
      </c>
      <c r="B44" s="57">
        <f>COUNTIF(B9:B38,"&gt;89")</f>
        <v>0</v>
      </c>
      <c r="C44" s="62" t="s">
        <v>50</v>
      </c>
      <c r="D44" s="57">
        <f>COUNTIF(D9:D38,"&lt;33")</f>
        <v>0</v>
      </c>
      <c r="E44" s="57"/>
      <c r="F44" s="57"/>
      <c r="G44" s="57"/>
      <c r="H44" s="58"/>
      <c r="I44" s="58"/>
      <c r="J44" s="57"/>
      <c r="K44" s="57"/>
      <c r="L44" s="57"/>
      <c r="M44" s="58"/>
      <c r="N44" s="58"/>
      <c r="O44" s="60"/>
      <c r="P44" s="38"/>
    </row>
    <row r="45" spans="1:16" x14ac:dyDescent="0.2">
      <c r="P45" s="41"/>
    </row>
    <row r="46" spans="1:16" x14ac:dyDescent="0.2">
      <c r="A46" s="16" t="s">
        <v>13</v>
      </c>
    </row>
    <row r="47" spans="1:16" x14ac:dyDescent="0.2">
      <c r="A47" s="16" t="s">
        <v>14</v>
      </c>
      <c r="P47" s="16"/>
    </row>
    <row r="48" spans="1:16" x14ac:dyDescent="0.2">
      <c r="A48" s="42" t="s">
        <v>26</v>
      </c>
      <c r="P48" s="16"/>
    </row>
    <row r="49" spans="1:16" x14ac:dyDescent="0.2">
      <c r="A49" s="16" t="s">
        <v>15</v>
      </c>
      <c r="P49" s="16"/>
    </row>
    <row r="50" spans="1:16" x14ac:dyDescent="0.2">
      <c r="A50" s="42" t="s">
        <v>16</v>
      </c>
      <c r="P50" s="16"/>
    </row>
    <row r="51" spans="1:16" x14ac:dyDescent="0.2">
      <c r="A51" s="42" t="s">
        <v>57</v>
      </c>
      <c r="P51" s="16"/>
    </row>
    <row r="52" spans="1:16" x14ac:dyDescent="0.2">
      <c r="A52" s="42" t="s">
        <v>45</v>
      </c>
      <c r="P52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53"/>
  <sheetViews>
    <sheetView view="pageLayout" topLeftCell="A7" zoomScaleNormal="100" workbookViewId="0">
      <selection activeCell="P38" sqref="P38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7" x14ac:dyDescent="0.2">
      <c r="A4" s="18"/>
    </row>
    <row r="5" spans="1:17" ht="16.5" thickBot="1" x14ac:dyDescent="0.3">
      <c r="A5" s="125" t="s">
        <v>63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7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58"/>
    </row>
    <row r="7" spans="1:17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58"/>
    </row>
    <row r="8" spans="1:17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7" ht="13.5" thickBot="1" x14ac:dyDescent="0.25">
      <c r="A9" s="58">
        <v>1</v>
      </c>
      <c r="B9" s="57">
        <v>62</v>
      </c>
      <c r="C9" s="28">
        <v>8.3333333333333332E-3</v>
      </c>
      <c r="D9" s="57">
        <v>44</v>
      </c>
      <c r="E9" s="28">
        <v>0.99930555555555556</v>
      </c>
      <c r="F9" s="57">
        <f t="shared" ref="F9:F39" si="0">IF(B9="", "",ROUND(AVERAGE(B9,D9),0))</f>
        <v>53</v>
      </c>
      <c r="G9" s="29" t="s">
        <v>122</v>
      </c>
      <c r="H9" s="57">
        <f t="shared" ref="H9:H39" si="1">IF(F9="", "", IF(F9&lt;65,65-F9,0))</f>
        <v>12</v>
      </c>
      <c r="I9" s="57">
        <f>IF(F9="","",IF(F9&gt;65,F9-65,0))</f>
        <v>0</v>
      </c>
      <c r="J9" s="30">
        <v>0.32</v>
      </c>
      <c r="K9" s="39">
        <v>0</v>
      </c>
      <c r="L9" s="57">
        <v>0</v>
      </c>
      <c r="M9" s="58">
        <v>58</v>
      </c>
      <c r="N9" s="58">
        <v>59</v>
      </c>
      <c r="O9" s="60">
        <v>51</v>
      </c>
      <c r="P9" s="55" t="s">
        <v>121</v>
      </c>
    </row>
    <row r="10" spans="1:17" ht="13.5" thickBot="1" x14ac:dyDescent="0.25">
      <c r="A10" s="57">
        <v>2</v>
      </c>
      <c r="B10" s="57">
        <v>59</v>
      </c>
      <c r="C10" s="28">
        <v>0.52013888888888882</v>
      </c>
      <c r="D10" s="57">
        <v>42</v>
      </c>
      <c r="E10" s="28">
        <v>0.15902777777777777</v>
      </c>
      <c r="F10" s="57">
        <f t="shared" si="0"/>
        <v>51</v>
      </c>
      <c r="G10" s="29" t="s">
        <v>77</v>
      </c>
      <c r="H10" s="57">
        <f t="shared" si="1"/>
        <v>14</v>
      </c>
      <c r="I10" s="57">
        <f t="shared" ref="I10:I39" si="2">IF(F10="","",IF(F10&gt;65,F10-65,0))</f>
        <v>0</v>
      </c>
      <c r="J10" s="30">
        <v>0.02</v>
      </c>
      <c r="K10" s="63">
        <v>0</v>
      </c>
      <c r="L10" s="57">
        <v>0</v>
      </c>
      <c r="M10" s="58">
        <v>53</v>
      </c>
      <c r="N10" s="58">
        <v>56</v>
      </c>
      <c r="O10" s="60">
        <v>42</v>
      </c>
      <c r="P10" s="55" t="s">
        <v>83</v>
      </c>
    </row>
    <row r="11" spans="1:17" ht="13.5" thickBot="1" x14ac:dyDescent="0.25">
      <c r="A11" s="58">
        <v>3</v>
      </c>
      <c r="B11" s="57">
        <v>51</v>
      </c>
      <c r="C11" s="28">
        <v>0.56597222222222221</v>
      </c>
      <c r="D11" s="57">
        <v>38</v>
      </c>
      <c r="E11" s="28">
        <v>0.17222222222222225</v>
      </c>
      <c r="F11" s="57">
        <f t="shared" si="0"/>
        <v>45</v>
      </c>
      <c r="G11" s="29" t="s">
        <v>137</v>
      </c>
      <c r="H11" s="57">
        <f t="shared" si="1"/>
        <v>20</v>
      </c>
      <c r="I11" s="57">
        <f t="shared" si="2"/>
        <v>0</v>
      </c>
      <c r="J11" s="30">
        <v>0</v>
      </c>
      <c r="K11" s="63">
        <v>0</v>
      </c>
      <c r="L11" s="57">
        <v>0</v>
      </c>
      <c r="M11" s="58">
        <v>53</v>
      </c>
      <c r="N11" s="58">
        <v>56</v>
      </c>
      <c r="O11" s="60">
        <v>38</v>
      </c>
      <c r="P11" s="55"/>
    </row>
    <row r="12" spans="1:17" ht="13.5" thickBot="1" x14ac:dyDescent="0.25">
      <c r="A12" s="57">
        <v>4</v>
      </c>
      <c r="B12" s="57">
        <v>47</v>
      </c>
      <c r="C12" s="28">
        <v>1.0416666666666666E-2</v>
      </c>
      <c r="D12" s="57">
        <v>44</v>
      </c>
      <c r="E12" s="28">
        <v>0.97638888888888886</v>
      </c>
      <c r="F12" s="57">
        <f>IF(B12="", "",ROUND(AVERAGE(B12,D12),0))</f>
        <v>46</v>
      </c>
      <c r="G12" s="29" t="s">
        <v>137</v>
      </c>
      <c r="H12" s="57">
        <f t="shared" si="1"/>
        <v>19</v>
      </c>
      <c r="I12" s="57">
        <f t="shared" si="2"/>
        <v>0</v>
      </c>
      <c r="J12" s="30">
        <v>1.32</v>
      </c>
      <c r="K12" s="63">
        <v>0</v>
      </c>
      <c r="L12" s="57">
        <v>0</v>
      </c>
      <c r="M12" s="58">
        <v>53</v>
      </c>
      <c r="N12" s="58">
        <v>55</v>
      </c>
      <c r="O12" s="60">
        <v>45</v>
      </c>
      <c r="P12" s="58" t="s">
        <v>83</v>
      </c>
    </row>
    <row r="13" spans="1:17" ht="13.5" thickBot="1" x14ac:dyDescent="0.25">
      <c r="A13" s="58">
        <v>5</v>
      </c>
      <c r="B13" s="57">
        <v>63</v>
      </c>
      <c r="C13" s="28">
        <v>0.64583333333333337</v>
      </c>
      <c r="D13" s="57">
        <v>41</v>
      </c>
      <c r="E13" s="28">
        <v>0.1875</v>
      </c>
      <c r="F13" s="57">
        <f t="shared" si="0"/>
        <v>52</v>
      </c>
      <c r="G13" s="29" t="s">
        <v>77</v>
      </c>
      <c r="H13" s="57">
        <f t="shared" si="1"/>
        <v>13</v>
      </c>
      <c r="I13" s="57">
        <f t="shared" si="2"/>
        <v>0</v>
      </c>
      <c r="J13" s="30">
        <v>0.51</v>
      </c>
      <c r="K13" s="39">
        <v>0</v>
      </c>
      <c r="L13" s="57">
        <v>0</v>
      </c>
      <c r="M13" s="58">
        <v>50</v>
      </c>
      <c r="N13" s="58">
        <v>53</v>
      </c>
      <c r="O13" s="60">
        <v>41</v>
      </c>
      <c r="P13" s="58" t="s">
        <v>83</v>
      </c>
    </row>
    <row r="14" spans="1:17" ht="13.5" thickBot="1" x14ac:dyDescent="0.25">
      <c r="A14" s="57">
        <v>6</v>
      </c>
      <c r="B14" s="57">
        <v>61</v>
      </c>
      <c r="C14" s="28">
        <v>0.66180555555555554</v>
      </c>
      <c r="D14" s="57">
        <v>43</v>
      </c>
      <c r="E14" s="28">
        <v>0.98333333333333339</v>
      </c>
      <c r="F14" s="57">
        <f t="shared" si="0"/>
        <v>52</v>
      </c>
      <c r="G14" s="29" t="s">
        <v>77</v>
      </c>
      <c r="H14" s="57">
        <f t="shared" si="1"/>
        <v>13</v>
      </c>
      <c r="I14" s="57">
        <f t="shared" si="2"/>
        <v>0</v>
      </c>
      <c r="J14" s="30">
        <v>0.21</v>
      </c>
      <c r="K14" s="63">
        <v>0</v>
      </c>
      <c r="L14" s="57">
        <v>0</v>
      </c>
      <c r="M14" s="58">
        <v>54</v>
      </c>
      <c r="N14" s="58">
        <v>55</v>
      </c>
      <c r="O14" s="60">
        <v>45</v>
      </c>
      <c r="P14" s="58" t="s">
        <v>83</v>
      </c>
    </row>
    <row r="15" spans="1:17" ht="13.5" thickBot="1" x14ac:dyDescent="0.25">
      <c r="A15" s="58">
        <v>7</v>
      </c>
      <c r="B15" s="57">
        <v>65</v>
      </c>
      <c r="C15" s="28">
        <v>0.65208333333333335</v>
      </c>
      <c r="D15" s="57">
        <v>38</v>
      </c>
      <c r="E15" s="28">
        <v>0.21388888888888891</v>
      </c>
      <c r="F15" s="57">
        <f t="shared" si="0"/>
        <v>52</v>
      </c>
      <c r="G15" s="29" t="s">
        <v>138</v>
      </c>
      <c r="H15" s="57">
        <f t="shared" si="1"/>
        <v>13</v>
      </c>
      <c r="I15" s="57">
        <f t="shared" si="2"/>
        <v>0</v>
      </c>
      <c r="J15" s="30" t="s">
        <v>71</v>
      </c>
      <c r="K15" s="63">
        <v>0</v>
      </c>
      <c r="L15" s="57">
        <v>0</v>
      </c>
      <c r="M15" s="58">
        <v>54</v>
      </c>
      <c r="N15" s="58">
        <v>56</v>
      </c>
      <c r="O15" s="60">
        <v>38</v>
      </c>
      <c r="P15" s="58" t="s">
        <v>83</v>
      </c>
      <c r="Q15" s="16">
        <v>43</v>
      </c>
    </row>
    <row r="16" spans="1:17" ht="13.5" thickBot="1" x14ac:dyDescent="0.25">
      <c r="A16" s="57">
        <v>8</v>
      </c>
      <c r="B16" s="57">
        <v>66</v>
      </c>
      <c r="C16" s="28">
        <v>0.68263888888888891</v>
      </c>
      <c r="D16" s="57">
        <v>40</v>
      </c>
      <c r="E16" s="28">
        <v>0.18472222222222223</v>
      </c>
      <c r="F16" s="57">
        <f t="shared" si="0"/>
        <v>53</v>
      </c>
      <c r="G16" s="29" t="s">
        <v>77</v>
      </c>
      <c r="H16" s="57">
        <f t="shared" si="1"/>
        <v>12</v>
      </c>
      <c r="I16" s="57">
        <f t="shared" si="2"/>
        <v>0</v>
      </c>
      <c r="J16" s="30">
        <v>0</v>
      </c>
      <c r="K16" s="39">
        <v>0</v>
      </c>
      <c r="L16" s="57">
        <v>0</v>
      </c>
      <c r="M16" s="58">
        <v>55</v>
      </c>
      <c r="N16" s="58">
        <v>57</v>
      </c>
      <c r="O16" s="60">
        <v>40</v>
      </c>
      <c r="P16" s="58"/>
    </row>
    <row r="17" spans="1:16" ht="13.5" thickBot="1" x14ac:dyDescent="0.25">
      <c r="A17" s="58">
        <v>9</v>
      </c>
      <c r="B17" s="57">
        <v>81</v>
      </c>
      <c r="C17" s="28">
        <v>0.61597222222222225</v>
      </c>
      <c r="D17" s="57">
        <v>49</v>
      </c>
      <c r="E17" s="28">
        <v>0.22847222222222222</v>
      </c>
      <c r="F17" s="57">
        <f t="shared" si="0"/>
        <v>65</v>
      </c>
      <c r="G17" s="29" t="s">
        <v>73</v>
      </c>
      <c r="H17" s="57">
        <f t="shared" si="1"/>
        <v>0</v>
      </c>
      <c r="I17" s="57">
        <f t="shared" si="2"/>
        <v>0</v>
      </c>
      <c r="J17" s="30">
        <v>0.03</v>
      </c>
      <c r="K17" s="39">
        <v>0</v>
      </c>
      <c r="L17" s="57">
        <v>0</v>
      </c>
      <c r="M17" s="58">
        <v>58</v>
      </c>
      <c r="N17" s="58">
        <v>58</v>
      </c>
      <c r="O17" s="60">
        <v>49</v>
      </c>
      <c r="P17" s="58" t="s">
        <v>83</v>
      </c>
    </row>
    <row r="18" spans="1:16" ht="13.5" thickBot="1" x14ac:dyDescent="0.25">
      <c r="A18" s="57">
        <v>10</v>
      </c>
      <c r="B18" s="57">
        <v>82</v>
      </c>
      <c r="C18" s="28">
        <v>0.55833333333333335</v>
      </c>
      <c r="D18" s="57">
        <v>54</v>
      </c>
      <c r="E18" s="28">
        <v>0.20069444444444443</v>
      </c>
      <c r="F18" s="57">
        <f t="shared" si="0"/>
        <v>68</v>
      </c>
      <c r="G18" s="29" t="s">
        <v>102</v>
      </c>
      <c r="H18" s="57">
        <f t="shared" si="1"/>
        <v>0</v>
      </c>
      <c r="I18" s="57">
        <f t="shared" si="2"/>
        <v>3</v>
      </c>
      <c r="J18" s="30">
        <v>0</v>
      </c>
      <c r="K18" s="39">
        <v>0</v>
      </c>
      <c r="L18" s="57">
        <v>0</v>
      </c>
      <c r="M18" s="58">
        <v>62</v>
      </c>
      <c r="N18" s="58">
        <v>62</v>
      </c>
      <c r="O18" s="60">
        <v>54</v>
      </c>
      <c r="P18" s="58"/>
    </row>
    <row r="19" spans="1:16" ht="13.5" thickBot="1" x14ac:dyDescent="0.25">
      <c r="A19" s="58">
        <v>11</v>
      </c>
      <c r="B19" s="57">
        <v>63</v>
      </c>
      <c r="C19" s="28">
        <v>3.472222222222222E-3</v>
      </c>
      <c r="D19" s="57">
        <v>54</v>
      </c>
      <c r="E19" s="28">
        <v>0.99930555555555556</v>
      </c>
      <c r="F19" s="57">
        <f t="shared" si="0"/>
        <v>59</v>
      </c>
      <c r="G19" s="29" t="s">
        <v>104</v>
      </c>
      <c r="H19" s="57">
        <f t="shared" si="1"/>
        <v>6</v>
      </c>
      <c r="I19" s="57">
        <f t="shared" si="2"/>
        <v>0</v>
      </c>
      <c r="J19" s="30">
        <v>0.51</v>
      </c>
      <c r="K19" s="39">
        <v>0</v>
      </c>
      <c r="L19" s="57">
        <v>0</v>
      </c>
      <c r="M19" s="58">
        <v>66</v>
      </c>
      <c r="N19" s="58">
        <v>65</v>
      </c>
      <c r="O19" s="60">
        <v>57</v>
      </c>
      <c r="P19" s="77" t="s">
        <v>139</v>
      </c>
    </row>
    <row r="20" spans="1:16" ht="13.5" thickBot="1" x14ac:dyDescent="0.25">
      <c r="A20" s="57">
        <v>12</v>
      </c>
      <c r="B20" s="57">
        <v>72</v>
      </c>
      <c r="C20" s="28">
        <v>0.59861111111111109</v>
      </c>
      <c r="D20" s="57">
        <v>49</v>
      </c>
      <c r="E20" s="28">
        <v>0.21597222222222223</v>
      </c>
      <c r="F20" s="57">
        <f t="shared" si="0"/>
        <v>61</v>
      </c>
      <c r="G20" s="29" t="s">
        <v>119</v>
      </c>
      <c r="H20" s="57">
        <f t="shared" si="1"/>
        <v>4</v>
      </c>
      <c r="I20" s="57">
        <f t="shared" si="2"/>
        <v>0</v>
      </c>
      <c r="J20" s="30">
        <v>0</v>
      </c>
      <c r="K20" s="39">
        <v>0</v>
      </c>
      <c r="L20" s="57">
        <v>0</v>
      </c>
      <c r="M20" s="58">
        <v>61</v>
      </c>
      <c r="N20" s="58">
        <v>63</v>
      </c>
      <c r="O20" s="60">
        <v>49</v>
      </c>
      <c r="P20" s="58"/>
    </row>
    <row r="21" spans="1:16" ht="13.5" thickBot="1" x14ac:dyDescent="0.25">
      <c r="A21" s="58">
        <v>13</v>
      </c>
      <c r="B21" s="57">
        <v>79</v>
      </c>
      <c r="C21" s="28">
        <v>0.67291666666666661</v>
      </c>
      <c r="D21" s="57">
        <v>48</v>
      </c>
      <c r="E21" s="28">
        <v>0.21666666666666667</v>
      </c>
      <c r="F21" s="57">
        <f t="shared" si="0"/>
        <v>64</v>
      </c>
      <c r="G21" s="29" t="s">
        <v>84</v>
      </c>
      <c r="H21" s="57">
        <f t="shared" si="1"/>
        <v>1</v>
      </c>
      <c r="I21" s="57">
        <f t="shared" si="2"/>
        <v>0</v>
      </c>
      <c r="J21" s="30">
        <v>0</v>
      </c>
      <c r="K21" s="39">
        <v>0</v>
      </c>
      <c r="L21" s="57">
        <v>0</v>
      </c>
      <c r="M21" s="58">
        <v>62</v>
      </c>
      <c r="N21" s="58">
        <v>63</v>
      </c>
      <c r="O21" s="60">
        <v>48</v>
      </c>
      <c r="P21" s="58"/>
    </row>
    <row r="22" spans="1:16" ht="13.5" thickBot="1" x14ac:dyDescent="0.25">
      <c r="A22" s="57">
        <v>14</v>
      </c>
      <c r="B22" s="57">
        <v>83</v>
      </c>
      <c r="C22" s="28">
        <v>0.59027777777777779</v>
      </c>
      <c r="D22" s="57">
        <v>57</v>
      </c>
      <c r="E22" s="28">
        <v>0.18124999999999999</v>
      </c>
      <c r="F22" s="57">
        <f t="shared" si="0"/>
        <v>70</v>
      </c>
      <c r="G22" s="29" t="s">
        <v>75</v>
      </c>
      <c r="H22" s="57">
        <f t="shared" si="1"/>
        <v>0</v>
      </c>
      <c r="I22" s="57">
        <f t="shared" si="2"/>
        <v>5</v>
      </c>
      <c r="J22" s="30">
        <v>0</v>
      </c>
      <c r="K22" s="39">
        <v>0</v>
      </c>
      <c r="L22" s="57">
        <v>0</v>
      </c>
      <c r="M22" s="58">
        <v>64</v>
      </c>
      <c r="N22" s="58">
        <v>64</v>
      </c>
      <c r="O22" s="60">
        <v>57</v>
      </c>
      <c r="P22" s="58"/>
    </row>
    <row r="23" spans="1:16" ht="13.5" thickBot="1" x14ac:dyDescent="0.25">
      <c r="A23" s="58">
        <v>15</v>
      </c>
      <c r="B23" s="57">
        <v>86</v>
      </c>
      <c r="C23" s="28">
        <v>0.60069444444444442</v>
      </c>
      <c r="D23" s="57">
        <v>56</v>
      </c>
      <c r="E23" s="28">
        <v>0.19722222222222222</v>
      </c>
      <c r="F23" s="57">
        <f>IF(B23="", "",ROUND(AVERAGE(B23,D23),0))</f>
        <v>71</v>
      </c>
      <c r="G23" s="29" t="s">
        <v>109</v>
      </c>
      <c r="H23" s="57">
        <f t="shared" si="1"/>
        <v>0</v>
      </c>
      <c r="I23" s="57">
        <f t="shared" si="2"/>
        <v>6</v>
      </c>
      <c r="J23" s="30">
        <v>0</v>
      </c>
      <c r="K23" s="39">
        <v>0</v>
      </c>
      <c r="L23" s="57">
        <v>0</v>
      </c>
      <c r="M23" s="58">
        <v>65</v>
      </c>
      <c r="N23" s="58">
        <v>66</v>
      </c>
      <c r="O23" s="60">
        <v>56</v>
      </c>
      <c r="P23" s="58"/>
    </row>
    <row r="24" spans="1:16" ht="13.5" thickBot="1" x14ac:dyDescent="0.25">
      <c r="A24" s="57">
        <v>16</v>
      </c>
      <c r="B24" s="57">
        <v>84</v>
      </c>
      <c r="C24" s="28">
        <v>0.58124999999999993</v>
      </c>
      <c r="D24" s="57">
        <v>59</v>
      </c>
      <c r="E24" s="28">
        <v>0.18333333333333335</v>
      </c>
      <c r="F24" s="57">
        <f t="shared" si="0"/>
        <v>72</v>
      </c>
      <c r="G24" s="29" t="s">
        <v>109</v>
      </c>
      <c r="H24" s="57">
        <f t="shared" si="1"/>
        <v>0</v>
      </c>
      <c r="I24" s="57">
        <f t="shared" si="2"/>
        <v>7</v>
      </c>
      <c r="J24" s="30">
        <v>0</v>
      </c>
      <c r="K24" s="39">
        <v>0</v>
      </c>
      <c r="L24" s="57">
        <v>0</v>
      </c>
      <c r="M24" s="58">
        <v>67</v>
      </c>
      <c r="N24" s="58">
        <v>68</v>
      </c>
      <c r="O24" s="60">
        <v>59</v>
      </c>
      <c r="P24" s="78"/>
    </row>
    <row r="25" spans="1:16" ht="13.5" thickBot="1" x14ac:dyDescent="0.25">
      <c r="A25" s="58">
        <v>17</v>
      </c>
      <c r="B25" s="57">
        <v>82</v>
      </c>
      <c r="C25" s="28">
        <v>0.50555555555555554</v>
      </c>
      <c r="D25" s="57">
        <v>67</v>
      </c>
      <c r="E25" s="28">
        <v>0.22083333333333333</v>
      </c>
      <c r="F25" s="57">
        <f t="shared" si="0"/>
        <v>75</v>
      </c>
      <c r="G25" s="29" t="s">
        <v>95</v>
      </c>
      <c r="H25" s="57">
        <f t="shared" si="1"/>
        <v>0</v>
      </c>
      <c r="I25" s="57">
        <f t="shared" si="2"/>
        <v>10</v>
      </c>
      <c r="J25" s="30">
        <v>0</v>
      </c>
      <c r="K25" s="39">
        <v>0</v>
      </c>
      <c r="L25" s="57">
        <v>0</v>
      </c>
      <c r="M25" s="58">
        <v>70</v>
      </c>
      <c r="N25" s="58">
        <v>69</v>
      </c>
      <c r="O25" s="60">
        <v>67</v>
      </c>
      <c r="P25" s="78"/>
    </row>
    <row r="26" spans="1:16" ht="13.5" thickBot="1" x14ac:dyDescent="0.25">
      <c r="A26" s="57">
        <v>18</v>
      </c>
      <c r="B26" s="57">
        <v>87</v>
      </c>
      <c r="C26" s="28">
        <v>0.55208333333333337</v>
      </c>
      <c r="D26" s="57">
        <v>60</v>
      </c>
      <c r="E26" s="28">
        <v>0.99861111111111101</v>
      </c>
      <c r="F26" s="57">
        <f t="shared" si="0"/>
        <v>74</v>
      </c>
      <c r="G26" s="29" t="s">
        <v>134</v>
      </c>
      <c r="H26" s="57">
        <f t="shared" si="1"/>
        <v>0</v>
      </c>
      <c r="I26" s="57">
        <f t="shared" si="2"/>
        <v>9</v>
      </c>
      <c r="J26" s="30">
        <v>0</v>
      </c>
      <c r="K26" s="39">
        <v>0</v>
      </c>
      <c r="L26" s="57">
        <v>0</v>
      </c>
      <c r="M26" s="58">
        <v>69</v>
      </c>
      <c r="N26" s="58">
        <v>69</v>
      </c>
      <c r="O26" s="60">
        <v>69</v>
      </c>
      <c r="P26" s="58"/>
    </row>
    <row r="27" spans="1:16" ht="13.5" thickBot="1" x14ac:dyDescent="0.25">
      <c r="A27" s="58">
        <v>19</v>
      </c>
      <c r="B27" s="57">
        <v>60</v>
      </c>
      <c r="C27" s="28">
        <v>0.48333333333333334</v>
      </c>
      <c r="D27" s="57">
        <v>50</v>
      </c>
      <c r="E27" s="28">
        <v>0.26111111111111113</v>
      </c>
      <c r="F27" s="57">
        <f t="shared" si="0"/>
        <v>55</v>
      </c>
      <c r="G27" s="29" t="s">
        <v>124</v>
      </c>
      <c r="H27" s="57">
        <f t="shared" si="1"/>
        <v>10</v>
      </c>
      <c r="I27" s="57">
        <f t="shared" si="2"/>
        <v>0</v>
      </c>
      <c r="J27" s="30">
        <v>1.02</v>
      </c>
      <c r="K27" s="39">
        <v>0</v>
      </c>
      <c r="L27" s="57">
        <v>0</v>
      </c>
      <c r="M27" s="58">
        <v>67</v>
      </c>
      <c r="N27" s="58">
        <v>69</v>
      </c>
      <c r="O27" s="60">
        <v>50</v>
      </c>
      <c r="P27" s="58" t="s">
        <v>123</v>
      </c>
    </row>
    <row r="28" spans="1:16" ht="13.5" thickBot="1" x14ac:dyDescent="0.25">
      <c r="A28" s="57">
        <v>20</v>
      </c>
      <c r="B28" s="57">
        <v>79</v>
      </c>
      <c r="C28" s="28">
        <v>0.60069444444444442</v>
      </c>
      <c r="D28" s="57">
        <v>52</v>
      </c>
      <c r="E28" s="28">
        <v>4.8611111111111112E-3</v>
      </c>
      <c r="F28" s="57">
        <f t="shared" si="0"/>
        <v>66</v>
      </c>
      <c r="G28" s="29" t="s">
        <v>84</v>
      </c>
      <c r="H28" s="57">
        <f t="shared" si="1"/>
        <v>0</v>
      </c>
      <c r="I28" s="57">
        <f t="shared" si="2"/>
        <v>1</v>
      </c>
      <c r="J28" s="30">
        <v>0.63</v>
      </c>
      <c r="K28" s="39">
        <v>0</v>
      </c>
      <c r="L28" s="57">
        <v>0</v>
      </c>
      <c r="M28" s="58">
        <v>64</v>
      </c>
      <c r="N28" s="58">
        <v>65</v>
      </c>
      <c r="O28" s="60">
        <v>52</v>
      </c>
      <c r="P28" s="58" t="s">
        <v>123</v>
      </c>
    </row>
    <row r="29" spans="1:16" ht="13.5" thickBot="1" x14ac:dyDescent="0.25">
      <c r="A29" s="58">
        <v>21</v>
      </c>
      <c r="B29" s="57">
        <v>66</v>
      </c>
      <c r="C29" s="28">
        <v>1.3888888888888888E-2</v>
      </c>
      <c r="D29" s="57">
        <v>46</v>
      </c>
      <c r="E29" s="28">
        <v>0.99583333333333324</v>
      </c>
      <c r="F29" s="57">
        <f t="shared" si="0"/>
        <v>56</v>
      </c>
      <c r="G29" s="29" t="s">
        <v>138</v>
      </c>
      <c r="H29" s="57">
        <f t="shared" si="1"/>
        <v>9</v>
      </c>
      <c r="I29" s="57">
        <f t="shared" si="2"/>
        <v>0</v>
      </c>
      <c r="J29" s="57">
        <v>0.76</v>
      </c>
      <c r="K29" s="39">
        <v>0</v>
      </c>
      <c r="L29" s="57">
        <v>0</v>
      </c>
      <c r="M29" s="58">
        <v>66</v>
      </c>
      <c r="N29" s="58">
        <v>67</v>
      </c>
      <c r="O29" s="60">
        <v>59</v>
      </c>
      <c r="P29" s="58" t="s">
        <v>123</v>
      </c>
    </row>
    <row r="30" spans="1:16" ht="13.5" thickBot="1" x14ac:dyDescent="0.25">
      <c r="A30" s="57">
        <v>22</v>
      </c>
      <c r="B30" s="57">
        <v>73</v>
      </c>
      <c r="C30" s="28">
        <v>0.58958333333333335</v>
      </c>
      <c r="D30" s="57">
        <v>45</v>
      </c>
      <c r="E30" s="28">
        <v>0.1673611111111111</v>
      </c>
      <c r="F30" s="57">
        <f t="shared" si="0"/>
        <v>59</v>
      </c>
      <c r="G30" s="29" t="s">
        <v>140</v>
      </c>
      <c r="H30" s="57">
        <f t="shared" si="1"/>
        <v>6</v>
      </c>
      <c r="I30" s="57">
        <f t="shared" si="2"/>
        <v>0</v>
      </c>
      <c r="J30" s="30">
        <v>0</v>
      </c>
      <c r="K30" s="39">
        <v>0</v>
      </c>
      <c r="L30" s="57">
        <v>0</v>
      </c>
      <c r="M30" s="58">
        <v>61</v>
      </c>
      <c r="N30" s="58">
        <v>64</v>
      </c>
      <c r="O30" s="60">
        <v>45</v>
      </c>
      <c r="P30" s="58"/>
    </row>
    <row r="31" spans="1:16" ht="13.5" thickBot="1" x14ac:dyDescent="0.25">
      <c r="A31" s="58">
        <v>23</v>
      </c>
      <c r="B31" s="57">
        <v>70</v>
      </c>
      <c r="C31" s="28">
        <v>0.58263888888888882</v>
      </c>
      <c r="D31" s="57">
        <v>56</v>
      </c>
      <c r="E31" s="28">
        <v>0.99930555555555556</v>
      </c>
      <c r="F31" s="57">
        <f t="shared" si="0"/>
        <v>63</v>
      </c>
      <c r="G31" s="29" t="s">
        <v>104</v>
      </c>
      <c r="H31" s="57">
        <f t="shared" si="1"/>
        <v>2</v>
      </c>
      <c r="I31" s="57">
        <f t="shared" si="2"/>
        <v>0</v>
      </c>
      <c r="J31" s="30">
        <v>0.01</v>
      </c>
      <c r="K31" s="39">
        <v>0</v>
      </c>
      <c r="L31" s="57">
        <v>0</v>
      </c>
      <c r="M31" s="58">
        <v>66</v>
      </c>
      <c r="N31" s="58">
        <v>67</v>
      </c>
      <c r="O31" s="60">
        <v>57</v>
      </c>
      <c r="P31" s="58" t="s">
        <v>83</v>
      </c>
    </row>
    <row r="32" spans="1:16" ht="13.5" thickBot="1" x14ac:dyDescent="0.25">
      <c r="A32" s="57">
        <v>24</v>
      </c>
      <c r="B32" s="57">
        <v>61</v>
      </c>
      <c r="C32" s="28">
        <v>0.7319444444444444</v>
      </c>
      <c r="D32" s="57">
        <v>55</v>
      </c>
      <c r="E32" s="28">
        <v>5.2083333333333336E-2</v>
      </c>
      <c r="F32" s="57">
        <f t="shared" si="0"/>
        <v>58</v>
      </c>
      <c r="G32" s="29" t="s">
        <v>77</v>
      </c>
      <c r="H32" s="57">
        <f t="shared" si="1"/>
        <v>7</v>
      </c>
      <c r="I32" s="57">
        <f t="shared" si="2"/>
        <v>0</v>
      </c>
      <c r="J32" s="30">
        <v>0.2</v>
      </c>
      <c r="K32" s="39">
        <v>0</v>
      </c>
      <c r="L32" s="57">
        <v>0</v>
      </c>
      <c r="M32" s="58">
        <v>65</v>
      </c>
      <c r="N32" s="58">
        <v>66</v>
      </c>
      <c r="O32" s="60">
        <v>55</v>
      </c>
      <c r="P32" s="58" t="s">
        <v>87</v>
      </c>
    </row>
    <row r="33" spans="1:16" ht="13.5" thickBot="1" x14ac:dyDescent="0.25">
      <c r="A33" s="58">
        <v>25</v>
      </c>
      <c r="B33" s="57">
        <v>67</v>
      </c>
      <c r="C33" s="28">
        <v>0.69236111111111109</v>
      </c>
      <c r="D33" s="57">
        <v>53</v>
      </c>
      <c r="E33" s="28">
        <v>0.28263888888888888</v>
      </c>
      <c r="F33" s="57">
        <f t="shared" si="0"/>
        <v>60</v>
      </c>
      <c r="G33" s="29" t="s">
        <v>140</v>
      </c>
      <c r="H33" s="57">
        <f t="shared" si="1"/>
        <v>5</v>
      </c>
      <c r="I33" s="57">
        <f t="shared" si="2"/>
        <v>0</v>
      </c>
      <c r="J33" s="30">
        <v>0.21</v>
      </c>
      <c r="K33" s="39">
        <v>0</v>
      </c>
      <c r="L33" s="57">
        <v>0</v>
      </c>
      <c r="M33" s="58">
        <v>63</v>
      </c>
      <c r="N33" s="58">
        <v>64</v>
      </c>
      <c r="O33" s="60">
        <v>53</v>
      </c>
      <c r="P33" s="58" t="s">
        <v>87</v>
      </c>
    </row>
    <row r="34" spans="1:16" ht="13.5" thickBot="1" x14ac:dyDescent="0.25">
      <c r="A34" s="57">
        <v>26</v>
      </c>
      <c r="B34" s="57">
        <v>80</v>
      </c>
      <c r="C34" s="28">
        <v>0.66666666666666663</v>
      </c>
      <c r="D34" s="57">
        <v>52</v>
      </c>
      <c r="E34" s="28">
        <v>0.18472222222222223</v>
      </c>
      <c r="F34" s="57">
        <f t="shared" si="0"/>
        <v>66</v>
      </c>
      <c r="G34" s="29" t="s">
        <v>119</v>
      </c>
      <c r="H34" s="57">
        <f t="shared" si="1"/>
        <v>0</v>
      </c>
      <c r="I34" s="57">
        <f t="shared" si="2"/>
        <v>1</v>
      </c>
      <c r="J34" s="30">
        <v>0</v>
      </c>
      <c r="K34" s="39">
        <v>0</v>
      </c>
      <c r="L34" s="57">
        <v>0</v>
      </c>
      <c r="M34" s="58">
        <v>62</v>
      </c>
      <c r="N34" s="58">
        <v>64</v>
      </c>
      <c r="O34" s="60">
        <v>52</v>
      </c>
      <c r="P34" s="58"/>
    </row>
    <row r="35" spans="1:16" ht="13.5" thickBot="1" x14ac:dyDescent="0.25">
      <c r="A35" s="58">
        <v>27</v>
      </c>
      <c r="B35" s="57">
        <v>75</v>
      </c>
      <c r="C35" s="28">
        <v>0.71736111111111101</v>
      </c>
      <c r="D35" s="57">
        <v>59</v>
      </c>
      <c r="E35" s="28">
        <v>0.35416666666666669</v>
      </c>
      <c r="F35" s="57">
        <f t="shared" si="0"/>
        <v>67</v>
      </c>
      <c r="G35" s="29" t="s">
        <v>91</v>
      </c>
      <c r="H35" s="57">
        <f t="shared" si="1"/>
        <v>0</v>
      </c>
      <c r="I35" s="57">
        <f t="shared" si="2"/>
        <v>2</v>
      </c>
      <c r="J35" s="30">
        <v>0.08</v>
      </c>
      <c r="K35" s="39">
        <v>0</v>
      </c>
      <c r="L35" s="57">
        <v>0</v>
      </c>
      <c r="M35" s="58">
        <v>67</v>
      </c>
      <c r="N35" s="58">
        <v>67</v>
      </c>
      <c r="O35" s="60">
        <v>59</v>
      </c>
      <c r="P35" s="58"/>
    </row>
    <row r="36" spans="1:16" ht="13.5" thickBot="1" x14ac:dyDescent="0.25">
      <c r="A36" s="57">
        <v>28</v>
      </c>
      <c r="B36" s="57">
        <v>80</v>
      </c>
      <c r="C36" s="28">
        <v>0.6069444444444444</v>
      </c>
      <c r="D36" s="57">
        <v>61</v>
      </c>
      <c r="E36" s="28">
        <v>0.24722222222222223</v>
      </c>
      <c r="F36" s="57">
        <f t="shared" si="0"/>
        <v>71</v>
      </c>
      <c r="G36" s="29" t="s">
        <v>127</v>
      </c>
      <c r="H36" s="57">
        <f t="shared" si="1"/>
        <v>0</v>
      </c>
      <c r="I36" s="57">
        <f t="shared" si="2"/>
        <v>6</v>
      </c>
      <c r="J36" s="30">
        <v>0</v>
      </c>
      <c r="K36" s="39">
        <v>0</v>
      </c>
      <c r="L36" s="57">
        <v>0</v>
      </c>
      <c r="M36" s="58">
        <v>67</v>
      </c>
      <c r="N36" s="58">
        <v>67</v>
      </c>
      <c r="O36" s="60">
        <v>59</v>
      </c>
      <c r="P36" s="55"/>
    </row>
    <row r="37" spans="1:16" ht="13.5" thickBot="1" x14ac:dyDescent="0.25">
      <c r="A37" s="58">
        <v>29</v>
      </c>
      <c r="B37" s="57">
        <v>81</v>
      </c>
      <c r="C37" s="28">
        <v>0.56041666666666667</v>
      </c>
      <c r="D37" s="57">
        <v>57</v>
      </c>
      <c r="E37" s="28">
        <v>0.24722222222222223</v>
      </c>
      <c r="F37" s="57">
        <f t="shared" si="0"/>
        <v>69</v>
      </c>
      <c r="G37" s="29" t="s">
        <v>84</v>
      </c>
      <c r="H37" s="57">
        <f t="shared" si="1"/>
        <v>0</v>
      </c>
      <c r="I37" s="57">
        <f t="shared" si="2"/>
        <v>4</v>
      </c>
      <c r="J37" s="30" t="s">
        <v>71</v>
      </c>
      <c r="K37" s="39">
        <v>0</v>
      </c>
      <c r="L37" s="57">
        <v>0</v>
      </c>
      <c r="M37" s="58">
        <v>66</v>
      </c>
      <c r="N37" s="58">
        <v>67</v>
      </c>
      <c r="O37" s="60">
        <v>61</v>
      </c>
      <c r="P37" s="58"/>
    </row>
    <row r="38" spans="1:16" ht="13.5" thickBot="1" x14ac:dyDescent="0.25">
      <c r="A38" s="58">
        <v>30</v>
      </c>
      <c r="B38" s="57">
        <v>77</v>
      </c>
      <c r="C38" s="28">
        <v>0.6791666666666667</v>
      </c>
      <c r="D38" s="57">
        <v>53</v>
      </c>
      <c r="E38" s="28">
        <v>0.24722222222222223</v>
      </c>
      <c r="F38" s="57">
        <f t="shared" si="0"/>
        <v>65</v>
      </c>
      <c r="G38" s="29" t="s">
        <v>104</v>
      </c>
      <c r="H38" s="57">
        <f t="shared" si="1"/>
        <v>0</v>
      </c>
      <c r="I38" s="57">
        <f t="shared" si="2"/>
        <v>0</v>
      </c>
      <c r="J38" s="30">
        <v>0</v>
      </c>
      <c r="K38" s="39">
        <v>0</v>
      </c>
      <c r="L38" s="57">
        <v>0</v>
      </c>
      <c r="M38" s="58">
        <v>65</v>
      </c>
      <c r="N38" s="58">
        <v>67</v>
      </c>
      <c r="O38" s="60">
        <v>53</v>
      </c>
      <c r="P38" s="58">
        <v>0</v>
      </c>
    </row>
    <row r="39" spans="1:16" ht="13.5" thickBot="1" x14ac:dyDescent="0.25">
      <c r="A39" s="32">
        <v>31</v>
      </c>
      <c r="B39" s="32">
        <v>78</v>
      </c>
      <c r="C39" s="33">
        <v>0.58333333333333337</v>
      </c>
      <c r="D39" s="32">
        <v>54</v>
      </c>
      <c r="E39" s="33">
        <v>0.18819444444444444</v>
      </c>
      <c r="F39" s="32">
        <f t="shared" si="0"/>
        <v>66</v>
      </c>
      <c r="G39" s="34" t="s">
        <v>104</v>
      </c>
      <c r="H39" s="35">
        <f t="shared" si="1"/>
        <v>0</v>
      </c>
      <c r="I39" s="32">
        <f t="shared" si="2"/>
        <v>1</v>
      </c>
      <c r="J39" s="72">
        <v>0.08</v>
      </c>
      <c r="K39" s="64">
        <v>0</v>
      </c>
      <c r="L39" s="32">
        <v>0</v>
      </c>
      <c r="M39" s="35">
        <v>65</v>
      </c>
      <c r="N39" s="35">
        <v>67</v>
      </c>
      <c r="O39" s="35">
        <v>54</v>
      </c>
      <c r="P39" s="35" t="s">
        <v>83</v>
      </c>
    </row>
    <row r="40" spans="1:16" ht="13.5" thickBot="1" x14ac:dyDescent="0.25">
      <c r="A40" s="36" t="s">
        <v>36</v>
      </c>
      <c r="B40" s="105">
        <f>IF(B9="","",AVERAGE(B9:B39))</f>
        <v>71.612903225806448</v>
      </c>
      <c r="C40" s="104"/>
      <c r="D40" s="105">
        <f>IF(D9="","",AVERAGE(D9:D39))</f>
        <v>50.838709677419352</v>
      </c>
      <c r="E40" s="104"/>
      <c r="F40" s="105">
        <f>IF(F9="","",AVERAGE(F9:F39))</f>
        <v>61.41935483870968</v>
      </c>
      <c r="G40" s="105"/>
      <c r="H40" s="104">
        <f>IF(H9="","",SUM(H9:H39))</f>
        <v>166</v>
      </c>
      <c r="I40" s="104">
        <f>IF(I9="","",SUM(I9:I39))</f>
        <v>55</v>
      </c>
      <c r="J40" s="106">
        <f>IF(J9="","",SUM(J9:J39))</f>
        <v>5.91</v>
      </c>
      <c r="K40" s="105">
        <f>IF(K9="","",SUM(K9:K39))</f>
        <v>0</v>
      </c>
      <c r="L40" s="104"/>
      <c r="M40" s="105">
        <f>IF(M9="","",AVERAGE(M9:M39))</f>
        <v>61.87096774193548</v>
      </c>
      <c r="N40" s="105">
        <f>IF(N9="","",AVERAGE(N9:N39))</f>
        <v>63.064516129032256</v>
      </c>
      <c r="O40" s="105"/>
      <c r="P40" s="37"/>
    </row>
    <row r="41" spans="1:16" ht="13.5" thickBot="1" x14ac:dyDescent="0.25">
      <c r="A41" s="58" t="s">
        <v>11</v>
      </c>
      <c r="B41" s="57">
        <f>MAX(B9:B39)</f>
        <v>87</v>
      </c>
      <c r="C41" s="57"/>
      <c r="D41" s="57">
        <f>MAX(D9:D39)</f>
        <v>67</v>
      </c>
      <c r="E41" s="57"/>
      <c r="F41" s="57">
        <f>MAX(F9:F39)</f>
        <v>75</v>
      </c>
      <c r="G41" s="57"/>
      <c r="H41" s="58">
        <f>MAX(H9:H39)</f>
        <v>20</v>
      </c>
      <c r="I41" s="58">
        <f>MAX(I9:I39)</f>
        <v>10</v>
      </c>
      <c r="J41" s="30">
        <f>MAX(J9:J39)</f>
        <v>1.32</v>
      </c>
      <c r="K41" s="39">
        <f>MAX(K9:K39)</f>
        <v>0</v>
      </c>
      <c r="L41" s="57">
        <f>MAX(L9:L39)</f>
        <v>0</v>
      </c>
      <c r="M41" s="58"/>
      <c r="N41" s="58"/>
      <c r="O41" s="60"/>
      <c r="P41" s="58"/>
    </row>
    <row r="42" spans="1:16" ht="13.5" thickBot="1" x14ac:dyDescent="0.25">
      <c r="A42" s="57" t="s">
        <v>12</v>
      </c>
      <c r="B42" s="57">
        <f>MIN(B9:B39)</f>
        <v>47</v>
      </c>
      <c r="C42" s="57"/>
      <c r="D42" s="57">
        <f>MIN(D9:D39)</f>
        <v>38</v>
      </c>
      <c r="E42" s="57"/>
      <c r="F42" s="57">
        <f>MIN(F9:F39)</f>
        <v>45</v>
      </c>
      <c r="G42" s="57"/>
      <c r="H42" s="57">
        <f>MIN(H9:H39)</f>
        <v>0</v>
      </c>
      <c r="I42" s="57">
        <f>MIN(I9:I39)</f>
        <v>0</v>
      </c>
      <c r="J42" s="30">
        <f>MIN(J9:J39)</f>
        <v>0</v>
      </c>
      <c r="K42" s="39">
        <f>MIN(K9:K39)</f>
        <v>0</v>
      </c>
      <c r="L42" s="57">
        <f>MIN(L9:L39)</f>
        <v>0</v>
      </c>
      <c r="M42" s="57"/>
      <c r="N42" s="57"/>
      <c r="O42" s="59"/>
      <c r="P42" s="58"/>
    </row>
    <row r="43" spans="1:16" ht="13.5" thickBot="1" x14ac:dyDescent="0.25">
      <c r="A43" s="58" t="s">
        <v>22</v>
      </c>
      <c r="B43" s="39">
        <v>73.400000000000006</v>
      </c>
      <c r="C43" s="39"/>
      <c r="D43" s="39">
        <v>51.6</v>
      </c>
      <c r="E43" s="39"/>
      <c r="F43" s="39">
        <f>AVERAGE(B43,D43)</f>
        <v>62.5</v>
      </c>
      <c r="G43" s="39"/>
      <c r="H43" s="40">
        <v>146</v>
      </c>
      <c r="I43" s="58">
        <v>69</v>
      </c>
      <c r="J43" s="30">
        <v>4.8899999999999997</v>
      </c>
      <c r="K43" s="39">
        <v>0</v>
      </c>
      <c r="L43" s="57"/>
      <c r="M43" s="58"/>
      <c r="N43" s="58"/>
      <c r="O43" s="60"/>
      <c r="P43" s="58"/>
    </row>
    <row r="44" spans="1:16" ht="13.5" thickBot="1" x14ac:dyDescent="0.25">
      <c r="A44" s="57" t="s">
        <v>23</v>
      </c>
      <c r="B44" s="107">
        <f>IF(B40="","",B40-B43)</f>
        <v>-1.7870967741935573</v>
      </c>
      <c r="C44" s="107"/>
      <c r="D44" s="107">
        <f>IF(D40="","",D40-D43)</f>
        <v>-0.7612903225806491</v>
      </c>
      <c r="E44" s="107"/>
      <c r="F44" s="107">
        <f>IF(F40="","",F40-F43)</f>
        <v>-1.0806451612903203</v>
      </c>
      <c r="G44" s="107"/>
      <c r="H44" s="108">
        <f>IF(H40="","",H40-H43)</f>
        <v>20</v>
      </c>
      <c r="I44" s="108">
        <f t="shared" ref="I44:K44" si="3">IF(I40="","",I40-I43)</f>
        <v>-14</v>
      </c>
      <c r="J44" s="109">
        <f t="shared" si="3"/>
        <v>1.0200000000000005</v>
      </c>
      <c r="K44" s="107">
        <f t="shared" si="3"/>
        <v>0</v>
      </c>
      <c r="L44" s="25"/>
      <c r="M44" s="25"/>
      <c r="N44" s="25"/>
      <c r="O44" s="25"/>
      <c r="P44" s="58"/>
    </row>
    <row r="45" spans="1:16" ht="13.5" thickBot="1" x14ac:dyDescent="0.25">
      <c r="A45" s="61" t="s">
        <v>49</v>
      </c>
      <c r="B45" s="57">
        <f>COUNTIF(B9:B39,"&gt;89")</f>
        <v>0</v>
      </c>
      <c r="C45" s="62" t="s">
        <v>50</v>
      </c>
      <c r="D45" s="57">
        <f>COUNTIF(D9:D39,"&lt;33")</f>
        <v>0</v>
      </c>
      <c r="E45" s="57"/>
      <c r="F45" s="57"/>
      <c r="G45" s="57"/>
      <c r="H45" s="58"/>
      <c r="I45" s="58"/>
      <c r="J45" s="57"/>
      <c r="K45" s="57"/>
      <c r="L45" s="57"/>
      <c r="M45" s="58"/>
      <c r="N45" s="58"/>
      <c r="O45" s="60"/>
      <c r="P45" s="38"/>
    </row>
    <row r="46" spans="1:16" x14ac:dyDescent="0.2">
      <c r="P46" s="41"/>
    </row>
    <row r="47" spans="1:16" x14ac:dyDescent="0.2">
      <c r="A47" s="16" t="s">
        <v>13</v>
      </c>
    </row>
    <row r="48" spans="1:16" x14ac:dyDescent="0.2">
      <c r="A48" s="16" t="s">
        <v>14</v>
      </c>
      <c r="P48" s="16"/>
    </row>
    <row r="49" spans="1:16" x14ac:dyDescent="0.2">
      <c r="A49" s="42" t="s">
        <v>26</v>
      </c>
      <c r="P49" s="16"/>
    </row>
    <row r="50" spans="1:16" x14ac:dyDescent="0.2">
      <c r="A50" s="16" t="s">
        <v>15</v>
      </c>
      <c r="P50" s="16"/>
    </row>
    <row r="51" spans="1:16" x14ac:dyDescent="0.2">
      <c r="A51" s="42" t="s">
        <v>16</v>
      </c>
      <c r="P51" s="16"/>
    </row>
    <row r="52" spans="1:16" x14ac:dyDescent="0.2">
      <c r="A52" s="42" t="s">
        <v>57</v>
      </c>
      <c r="P52" s="16"/>
    </row>
    <row r="53" spans="1:16" x14ac:dyDescent="0.2">
      <c r="A53" s="42" t="s">
        <v>45</v>
      </c>
      <c r="P53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2"/>
  <sheetViews>
    <sheetView view="pageLayout" topLeftCell="A7" zoomScaleNormal="100" workbookViewId="0">
      <selection activeCell="F38" sqref="F38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6" x14ac:dyDescent="0.2">
      <c r="A4" s="18"/>
    </row>
    <row r="5" spans="1:16" ht="16.5" thickBot="1" x14ac:dyDescent="0.3">
      <c r="A5" s="125" t="s">
        <v>64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58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58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58">
        <v>1</v>
      </c>
      <c r="B9" s="57">
        <v>82</v>
      </c>
      <c r="C9" s="28">
        <v>0.62569444444444444</v>
      </c>
      <c r="D9" s="57">
        <v>50</v>
      </c>
      <c r="E9" s="28">
        <v>0.15902777777777777</v>
      </c>
      <c r="F9" s="57">
        <f t="shared" ref="F9:F38" si="0">IF(B9="", "",ROUND(AVERAGE(B9,D9),0))</f>
        <v>66</v>
      </c>
      <c r="G9" s="29" t="s">
        <v>104</v>
      </c>
      <c r="H9" s="57">
        <f t="shared" ref="H9:H38" si="1">IF(F9="", "", IF(F9&lt;65,65-F9,0))</f>
        <v>0</v>
      </c>
      <c r="I9" s="57">
        <f>IF(F9="","",IF(F9&gt;65,F9-65,0))</f>
        <v>1</v>
      </c>
      <c r="J9" s="30">
        <v>0</v>
      </c>
      <c r="K9" s="39">
        <v>0</v>
      </c>
      <c r="L9" s="57">
        <v>0</v>
      </c>
      <c r="M9" s="58">
        <v>64</v>
      </c>
      <c r="N9" s="58">
        <v>67</v>
      </c>
      <c r="O9" s="60">
        <v>50</v>
      </c>
      <c r="P9" s="55"/>
    </row>
    <row r="10" spans="1:16" ht="13.5" thickBot="1" x14ac:dyDescent="0.25">
      <c r="A10" s="57">
        <v>2</v>
      </c>
      <c r="B10" s="57">
        <v>86</v>
      </c>
      <c r="C10" s="28">
        <v>0.65625</v>
      </c>
      <c r="D10" s="57">
        <v>53</v>
      </c>
      <c r="E10" s="28">
        <v>0.20555555555555557</v>
      </c>
      <c r="F10" s="57">
        <f t="shared" si="0"/>
        <v>70</v>
      </c>
      <c r="G10" s="29" t="s">
        <v>84</v>
      </c>
      <c r="H10" s="57">
        <f t="shared" si="1"/>
        <v>0</v>
      </c>
      <c r="I10" s="57">
        <f t="shared" ref="I10:I38" si="2">IF(F10="","",IF(F10&gt;65,F10-65,0))</f>
        <v>5</v>
      </c>
      <c r="J10" s="30">
        <v>0</v>
      </c>
      <c r="K10" s="63">
        <v>0</v>
      </c>
      <c r="L10" s="57">
        <v>0</v>
      </c>
      <c r="M10" s="58">
        <v>66</v>
      </c>
      <c r="N10" s="58">
        <v>67</v>
      </c>
      <c r="O10" s="60">
        <v>53</v>
      </c>
      <c r="P10" s="55"/>
    </row>
    <row r="11" spans="1:16" ht="13.5" thickBot="1" x14ac:dyDescent="0.25">
      <c r="A11" s="58">
        <v>3</v>
      </c>
      <c r="B11" s="57">
        <v>90</v>
      </c>
      <c r="C11" s="28">
        <v>0.67083333333333339</v>
      </c>
      <c r="D11" s="57">
        <v>61</v>
      </c>
      <c r="E11" s="28">
        <v>0.17986111111111111</v>
      </c>
      <c r="F11" s="57">
        <f t="shared" si="0"/>
        <v>76</v>
      </c>
      <c r="G11" s="29" t="s">
        <v>102</v>
      </c>
      <c r="H11" s="57">
        <f t="shared" si="1"/>
        <v>0</v>
      </c>
      <c r="I11" s="57">
        <f t="shared" si="2"/>
        <v>11</v>
      </c>
      <c r="J11" s="30">
        <v>0</v>
      </c>
      <c r="K11" s="63">
        <v>0</v>
      </c>
      <c r="L11" s="57">
        <v>0</v>
      </c>
      <c r="M11" s="58">
        <v>68</v>
      </c>
      <c r="N11" s="58">
        <v>69</v>
      </c>
      <c r="O11" s="60">
        <v>61</v>
      </c>
      <c r="P11" s="55"/>
    </row>
    <row r="12" spans="1:16" ht="13.5" thickBot="1" x14ac:dyDescent="0.25">
      <c r="A12" s="57">
        <v>4</v>
      </c>
      <c r="B12" s="57">
        <v>89</v>
      </c>
      <c r="C12" s="28">
        <v>0.6118055555555556</v>
      </c>
      <c r="D12" s="57">
        <v>69</v>
      </c>
      <c r="E12" s="28">
        <v>0.18611111111111112</v>
      </c>
      <c r="F12" s="57">
        <f>IF(B12="", "",ROUND(AVERAGE(B12,D12),0))</f>
        <v>79</v>
      </c>
      <c r="G12" s="29" t="s">
        <v>88</v>
      </c>
      <c r="H12" s="57">
        <f t="shared" si="1"/>
        <v>0</v>
      </c>
      <c r="I12" s="57">
        <f t="shared" si="2"/>
        <v>14</v>
      </c>
      <c r="J12" s="30">
        <v>0</v>
      </c>
      <c r="K12" s="63">
        <v>0</v>
      </c>
      <c r="L12" s="57">
        <v>0</v>
      </c>
      <c r="M12" s="58">
        <v>72</v>
      </c>
      <c r="N12" s="58">
        <v>72</v>
      </c>
      <c r="O12" s="60">
        <v>69</v>
      </c>
      <c r="P12" s="58"/>
    </row>
    <row r="13" spans="1:16" ht="13.5" thickBot="1" x14ac:dyDescent="0.25">
      <c r="A13" s="58">
        <v>5</v>
      </c>
      <c r="B13" s="57">
        <v>91</v>
      </c>
      <c r="C13" s="28">
        <v>0.58194444444444449</v>
      </c>
      <c r="D13" s="57">
        <v>60</v>
      </c>
      <c r="E13" s="28">
        <v>0.99861111111111101</v>
      </c>
      <c r="F13" s="57">
        <f t="shared" si="0"/>
        <v>76</v>
      </c>
      <c r="G13" s="29" t="s">
        <v>102</v>
      </c>
      <c r="H13" s="57">
        <f t="shared" si="1"/>
        <v>0</v>
      </c>
      <c r="I13" s="57">
        <f t="shared" si="2"/>
        <v>11</v>
      </c>
      <c r="J13" s="30">
        <v>0</v>
      </c>
      <c r="K13" s="39">
        <v>0</v>
      </c>
      <c r="L13" s="57">
        <v>0</v>
      </c>
      <c r="M13" s="58">
        <v>73</v>
      </c>
      <c r="N13" s="58">
        <v>73</v>
      </c>
      <c r="O13" s="60">
        <v>66</v>
      </c>
      <c r="P13" s="58"/>
    </row>
    <row r="14" spans="1:16" ht="13.5" thickBot="1" x14ac:dyDescent="0.25">
      <c r="A14" s="57">
        <v>6</v>
      </c>
      <c r="B14" s="57">
        <v>79</v>
      </c>
      <c r="C14" s="28">
        <v>0.58611111111111114</v>
      </c>
      <c r="D14" s="57">
        <v>53</v>
      </c>
      <c r="E14" s="28">
        <v>0.19652777777777777</v>
      </c>
      <c r="F14" s="57">
        <f t="shared" si="0"/>
        <v>66</v>
      </c>
      <c r="G14" s="29" t="s">
        <v>128</v>
      </c>
      <c r="H14" s="57">
        <f t="shared" si="1"/>
        <v>0</v>
      </c>
      <c r="I14" s="57">
        <f t="shared" si="2"/>
        <v>1</v>
      </c>
      <c r="J14" s="30">
        <v>0</v>
      </c>
      <c r="K14" s="63">
        <v>0</v>
      </c>
      <c r="L14" s="57">
        <v>0</v>
      </c>
      <c r="M14" s="58">
        <v>69</v>
      </c>
      <c r="N14" s="58">
        <v>72</v>
      </c>
      <c r="O14" s="60">
        <v>53</v>
      </c>
      <c r="P14" s="58"/>
    </row>
    <row r="15" spans="1:16" ht="13.5" thickBot="1" x14ac:dyDescent="0.25">
      <c r="A15" s="58">
        <v>7</v>
      </c>
      <c r="B15" s="57">
        <v>78</v>
      </c>
      <c r="C15" s="28">
        <v>0.62708333333333333</v>
      </c>
      <c r="D15" s="57">
        <v>56</v>
      </c>
      <c r="E15" s="28">
        <v>0.18680555555555556</v>
      </c>
      <c r="F15" s="57">
        <f t="shared" si="0"/>
        <v>67</v>
      </c>
      <c r="G15" s="29" t="s">
        <v>105</v>
      </c>
      <c r="H15" s="57">
        <f t="shared" si="1"/>
        <v>0</v>
      </c>
      <c r="I15" s="57">
        <f t="shared" si="2"/>
        <v>2</v>
      </c>
      <c r="J15" s="30">
        <v>0</v>
      </c>
      <c r="K15" s="63">
        <v>0</v>
      </c>
      <c r="L15" s="57">
        <v>0</v>
      </c>
      <c r="M15" s="58">
        <v>68</v>
      </c>
      <c r="N15" s="58">
        <v>70</v>
      </c>
      <c r="O15" s="60">
        <v>56</v>
      </c>
      <c r="P15" s="58"/>
    </row>
    <row r="16" spans="1:16" ht="13.5" thickBot="1" x14ac:dyDescent="0.25">
      <c r="A16" s="57">
        <v>8</v>
      </c>
      <c r="B16" s="57">
        <v>82</v>
      </c>
      <c r="C16" s="28">
        <v>0.70347222222222217</v>
      </c>
      <c r="D16" s="57">
        <v>51</v>
      </c>
      <c r="E16" s="28">
        <v>0.18541666666666667</v>
      </c>
      <c r="F16" s="57">
        <f t="shared" si="0"/>
        <v>67</v>
      </c>
      <c r="G16" s="29" t="s">
        <v>105</v>
      </c>
      <c r="H16" s="57">
        <f t="shared" si="1"/>
        <v>0</v>
      </c>
      <c r="I16" s="57">
        <f t="shared" si="2"/>
        <v>2</v>
      </c>
      <c r="J16" s="30">
        <v>0</v>
      </c>
      <c r="K16" s="39">
        <v>0</v>
      </c>
      <c r="L16" s="57">
        <v>0</v>
      </c>
      <c r="M16" s="58">
        <v>67</v>
      </c>
      <c r="N16" s="58">
        <v>70</v>
      </c>
      <c r="O16" s="60">
        <v>51</v>
      </c>
      <c r="P16" s="58"/>
    </row>
    <row r="17" spans="1:16" ht="13.5" thickBot="1" x14ac:dyDescent="0.25">
      <c r="A17" s="58">
        <v>9</v>
      </c>
      <c r="B17" s="57">
        <v>86</v>
      </c>
      <c r="C17" s="28">
        <v>0.66597222222222219</v>
      </c>
      <c r="D17" s="57">
        <v>58</v>
      </c>
      <c r="E17" s="28">
        <v>0.13055555555555556</v>
      </c>
      <c r="F17" s="57">
        <f t="shared" si="0"/>
        <v>72</v>
      </c>
      <c r="G17" s="29" t="s">
        <v>91</v>
      </c>
      <c r="H17" s="57">
        <f t="shared" si="1"/>
        <v>0</v>
      </c>
      <c r="I17" s="57">
        <f t="shared" si="2"/>
        <v>7</v>
      </c>
      <c r="J17" s="30">
        <v>0</v>
      </c>
      <c r="K17" s="39">
        <v>0</v>
      </c>
      <c r="L17" s="57">
        <v>0</v>
      </c>
      <c r="M17" s="58">
        <v>69</v>
      </c>
      <c r="N17" s="58">
        <v>70</v>
      </c>
      <c r="O17" s="60">
        <v>58</v>
      </c>
      <c r="P17" s="58"/>
    </row>
    <row r="18" spans="1:16" ht="13.5" thickBot="1" x14ac:dyDescent="0.25">
      <c r="A18" s="57">
        <v>10</v>
      </c>
      <c r="B18" s="57">
        <v>87</v>
      </c>
      <c r="C18" s="28">
        <v>0.59444444444444444</v>
      </c>
      <c r="D18" s="57">
        <v>64</v>
      </c>
      <c r="E18" s="28">
        <v>0.15416666666666667</v>
      </c>
      <c r="F18" s="57">
        <f t="shared" si="0"/>
        <v>76</v>
      </c>
      <c r="G18" s="29" t="s">
        <v>73</v>
      </c>
      <c r="H18" s="57">
        <f t="shared" si="1"/>
        <v>0</v>
      </c>
      <c r="I18" s="57">
        <f t="shared" si="2"/>
        <v>11</v>
      </c>
      <c r="J18" s="30">
        <v>0</v>
      </c>
      <c r="K18" s="39">
        <v>0</v>
      </c>
      <c r="L18" s="57">
        <v>0</v>
      </c>
      <c r="M18" s="58">
        <v>69</v>
      </c>
      <c r="N18" s="58">
        <v>70</v>
      </c>
      <c r="O18" s="60">
        <v>64</v>
      </c>
      <c r="P18" s="58"/>
    </row>
    <row r="19" spans="1:16" ht="13.5" thickBot="1" x14ac:dyDescent="0.25">
      <c r="A19" s="58">
        <v>11</v>
      </c>
      <c r="B19" s="57">
        <v>90</v>
      </c>
      <c r="C19" s="28">
        <v>0.60763888888888895</v>
      </c>
      <c r="D19" s="57">
        <v>65</v>
      </c>
      <c r="E19" s="28">
        <v>0.17013888888888887</v>
      </c>
      <c r="F19" s="57">
        <f t="shared" si="0"/>
        <v>78</v>
      </c>
      <c r="G19" s="29" t="s">
        <v>102</v>
      </c>
      <c r="H19" s="57">
        <f t="shared" si="1"/>
        <v>0</v>
      </c>
      <c r="I19" s="57">
        <f t="shared" si="2"/>
        <v>13</v>
      </c>
      <c r="J19" s="30">
        <v>0</v>
      </c>
      <c r="K19" s="39">
        <v>0</v>
      </c>
      <c r="L19" s="57">
        <v>0</v>
      </c>
      <c r="M19" s="58">
        <v>71</v>
      </c>
      <c r="N19" s="58">
        <v>72</v>
      </c>
      <c r="O19" s="60">
        <v>65</v>
      </c>
      <c r="P19" s="58"/>
    </row>
    <row r="20" spans="1:16" ht="13.5" thickBot="1" x14ac:dyDescent="0.25">
      <c r="A20" s="57">
        <v>12</v>
      </c>
      <c r="B20" s="57">
        <v>93</v>
      </c>
      <c r="C20" s="28">
        <v>0.625</v>
      </c>
      <c r="D20" s="57">
        <v>67</v>
      </c>
      <c r="E20" s="28">
        <v>0.12083333333333333</v>
      </c>
      <c r="F20" s="57">
        <f t="shared" si="0"/>
        <v>80</v>
      </c>
      <c r="G20" s="29" t="s">
        <v>75</v>
      </c>
      <c r="H20" s="57">
        <f t="shared" si="1"/>
        <v>0</v>
      </c>
      <c r="I20" s="57">
        <f t="shared" si="2"/>
        <v>15</v>
      </c>
      <c r="J20" s="30">
        <v>0</v>
      </c>
      <c r="K20" s="39">
        <v>0</v>
      </c>
      <c r="L20" s="57">
        <v>0</v>
      </c>
      <c r="M20" s="58">
        <v>73</v>
      </c>
      <c r="N20" s="58">
        <v>73</v>
      </c>
      <c r="O20" s="60">
        <v>67</v>
      </c>
      <c r="P20" s="58"/>
    </row>
    <row r="21" spans="1:16" ht="13.5" thickBot="1" x14ac:dyDescent="0.25">
      <c r="A21" s="58">
        <v>13</v>
      </c>
      <c r="B21" s="57">
        <v>94</v>
      </c>
      <c r="C21" s="28">
        <v>0.6166666666666667</v>
      </c>
      <c r="D21" s="57">
        <v>68</v>
      </c>
      <c r="E21" s="28">
        <v>0.9819444444444444</v>
      </c>
      <c r="F21" s="57">
        <f t="shared" si="0"/>
        <v>81</v>
      </c>
      <c r="G21" s="29" t="s">
        <v>109</v>
      </c>
      <c r="H21" s="57">
        <f t="shared" si="1"/>
        <v>0</v>
      </c>
      <c r="I21" s="57">
        <f t="shared" si="2"/>
        <v>16</v>
      </c>
      <c r="J21" s="30">
        <v>0</v>
      </c>
      <c r="K21" s="39">
        <v>0</v>
      </c>
      <c r="L21" s="57">
        <v>0</v>
      </c>
      <c r="M21" s="58">
        <v>76</v>
      </c>
      <c r="N21" s="58">
        <v>75</v>
      </c>
      <c r="O21" s="60">
        <v>73</v>
      </c>
      <c r="P21" s="58"/>
    </row>
    <row r="22" spans="1:16" ht="13.5" thickBot="1" x14ac:dyDescent="0.25">
      <c r="A22" s="57">
        <v>14</v>
      </c>
      <c r="B22" s="57">
        <v>93</v>
      </c>
      <c r="C22" s="28">
        <v>0.6</v>
      </c>
      <c r="D22" s="57">
        <v>68</v>
      </c>
      <c r="E22" s="28">
        <v>0.96527777777777779</v>
      </c>
      <c r="F22" s="57">
        <f t="shared" si="0"/>
        <v>81</v>
      </c>
      <c r="G22" s="29" t="s">
        <v>109</v>
      </c>
      <c r="H22" s="57">
        <f t="shared" si="1"/>
        <v>0</v>
      </c>
      <c r="I22" s="57">
        <f t="shared" si="2"/>
        <v>16</v>
      </c>
      <c r="J22" s="30">
        <v>0.06</v>
      </c>
      <c r="K22" s="39">
        <v>0</v>
      </c>
      <c r="L22" s="57">
        <v>0</v>
      </c>
      <c r="M22" s="58">
        <v>75</v>
      </c>
      <c r="N22" s="58">
        <v>76</v>
      </c>
      <c r="O22" s="60">
        <v>68</v>
      </c>
      <c r="P22" s="58" t="s">
        <v>83</v>
      </c>
    </row>
    <row r="23" spans="1:16" ht="13.5" thickBot="1" x14ac:dyDescent="0.25">
      <c r="A23" s="58">
        <v>15</v>
      </c>
      <c r="B23" s="57">
        <v>88</v>
      </c>
      <c r="C23" s="28">
        <v>0.66666666666666663</v>
      </c>
      <c r="D23" s="57">
        <v>66</v>
      </c>
      <c r="E23" s="28">
        <v>0.17222222222222225</v>
      </c>
      <c r="F23" s="57">
        <f>IF(B23="", "",ROUND(AVERAGE(B23,D23),0))</f>
        <v>77</v>
      </c>
      <c r="G23" s="29" t="s">
        <v>73</v>
      </c>
      <c r="H23" s="57">
        <f t="shared" si="1"/>
        <v>0</v>
      </c>
      <c r="I23" s="57">
        <f t="shared" si="2"/>
        <v>12</v>
      </c>
      <c r="J23" s="30">
        <v>1.25</v>
      </c>
      <c r="K23" s="39">
        <v>0</v>
      </c>
      <c r="L23" s="57">
        <v>0</v>
      </c>
      <c r="M23" s="58">
        <v>75</v>
      </c>
      <c r="N23" s="58">
        <v>76</v>
      </c>
      <c r="O23" s="60">
        <v>66</v>
      </c>
      <c r="P23" s="58" t="s">
        <v>123</v>
      </c>
    </row>
    <row r="24" spans="1:16" ht="13.5" thickBot="1" x14ac:dyDescent="0.25">
      <c r="A24" s="57">
        <v>16</v>
      </c>
      <c r="B24" s="57">
        <v>88</v>
      </c>
      <c r="C24" s="28">
        <v>0.57638888888888895</v>
      </c>
      <c r="D24" s="57">
        <v>66</v>
      </c>
      <c r="E24" s="28">
        <v>0.18263888888888891</v>
      </c>
      <c r="F24" s="57">
        <f t="shared" si="0"/>
        <v>77</v>
      </c>
      <c r="G24" s="29" t="s">
        <v>127</v>
      </c>
      <c r="H24" s="57">
        <f t="shared" si="1"/>
        <v>0</v>
      </c>
      <c r="I24" s="57">
        <f t="shared" si="2"/>
        <v>12</v>
      </c>
      <c r="J24" s="30">
        <v>0</v>
      </c>
      <c r="K24" s="39">
        <v>0</v>
      </c>
      <c r="L24" s="57">
        <v>0</v>
      </c>
      <c r="M24" s="58">
        <v>76</v>
      </c>
      <c r="N24" s="58">
        <v>76</v>
      </c>
      <c r="O24" s="60">
        <v>66</v>
      </c>
      <c r="P24" s="79"/>
    </row>
    <row r="25" spans="1:16" ht="13.5" thickBot="1" x14ac:dyDescent="0.25">
      <c r="A25" s="58">
        <v>17</v>
      </c>
      <c r="B25" s="57">
        <v>87</v>
      </c>
      <c r="C25" s="28">
        <v>0.64374999999999993</v>
      </c>
      <c r="D25" s="57">
        <v>70</v>
      </c>
      <c r="E25" s="28">
        <v>0.99861111111111101</v>
      </c>
      <c r="F25" s="57">
        <f t="shared" si="0"/>
        <v>79</v>
      </c>
      <c r="G25" s="29" t="s">
        <v>92</v>
      </c>
      <c r="H25" s="57">
        <f t="shared" si="1"/>
        <v>0</v>
      </c>
      <c r="I25" s="57">
        <f t="shared" si="2"/>
        <v>14</v>
      </c>
      <c r="J25" s="30">
        <v>0.1</v>
      </c>
      <c r="K25" s="39">
        <v>0</v>
      </c>
      <c r="L25" s="57">
        <v>0</v>
      </c>
      <c r="M25" s="58">
        <v>77</v>
      </c>
      <c r="N25" s="58">
        <v>77</v>
      </c>
      <c r="O25" s="60">
        <v>70</v>
      </c>
      <c r="P25" s="58" t="s">
        <v>133</v>
      </c>
    </row>
    <row r="26" spans="1:16" ht="13.5" thickBot="1" x14ac:dyDescent="0.25">
      <c r="A26" s="57">
        <v>18</v>
      </c>
      <c r="B26" s="57">
        <v>81</v>
      </c>
      <c r="C26" s="28">
        <v>0.54583333333333328</v>
      </c>
      <c r="D26" s="57">
        <v>64</v>
      </c>
      <c r="E26" s="28">
        <v>0.99583333333333324</v>
      </c>
      <c r="F26" s="57">
        <f t="shared" si="0"/>
        <v>73</v>
      </c>
      <c r="G26" s="29" t="s">
        <v>119</v>
      </c>
      <c r="H26" s="57">
        <f t="shared" si="1"/>
        <v>0</v>
      </c>
      <c r="I26" s="57">
        <f t="shared" si="2"/>
        <v>8</v>
      </c>
      <c r="J26" s="30">
        <v>0.12</v>
      </c>
      <c r="K26" s="39">
        <v>0</v>
      </c>
      <c r="L26" s="57">
        <v>0</v>
      </c>
      <c r="M26" s="58">
        <v>77</v>
      </c>
      <c r="N26" s="58">
        <v>77</v>
      </c>
      <c r="O26" s="60">
        <v>70</v>
      </c>
      <c r="P26" s="58" t="s">
        <v>123</v>
      </c>
    </row>
    <row r="27" spans="1:16" ht="13.5" thickBot="1" x14ac:dyDescent="0.25">
      <c r="A27" s="58">
        <v>19</v>
      </c>
      <c r="B27" s="57">
        <v>81</v>
      </c>
      <c r="C27" s="28">
        <v>0.64722222222222225</v>
      </c>
      <c r="D27" s="57">
        <v>59</v>
      </c>
      <c r="E27" s="28">
        <v>0.99513888888888891</v>
      </c>
      <c r="F27" s="57">
        <f t="shared" si="0"/>
        <v>70</v>
      </c>
      <c r="G27" s="29" t="s">
        <v>105</v>
      </c>
      <c r="H27" s="57">
        <f t="shared" si="1"/>
        <v>0</v>
      </c>
      <c r="I27" s="57">
        <f t="shared" si="2"/>
        <v>5</v>
      </c>
      <c r="J27" s="30">
        <v>0</v>
      </c>
      <c r="K27" s="39">
        <v>0</v>
      </c>
      <c r="L27" s="57">
        <v>0</v>
      </c>
      <c r="M27" s="58">
        <v>74</v>
      </c>
      <c r="N27" s="58">
        <v>75</v>
      </c>
      <c r="O27" s="60">
        <v>62</v>
      </c>
      <c r="P27" s="58"/>
    </row>
    <row r="28" spans="1:16" ht="13.5" thickBot="1" x14ac:dyDescent="0.25">
      <c r="A28" s="57">
        <v>20</v>
      </c>
      <c r="B28" s="57">
        <v>86</v>
      </c>
      <c r="C28" s="28">
        <v>0.63680555555555551</v>
      </c>
      <c r="D28" s="57">
        <v>56</v>
      </c>
      <c r="E28" s="28">
        <v>0.19513888888888889</v>
      </c>
      <c r="F28" s="57">
        <f t="shared" si="0"/>
        <v>71</v>
      </c>
      <c r="G28" s="29" t="s">
        <v>105</v>
      </c>
      <c r="H28" s="57">
        <f t="shared" si="1"/>
        <v>0</v>
      </c>
      <c r="I28" s="57">
        <f t="shared" si="2"/>
        <v>6</v>
      </c>
      <c r="J28" s="30" t="s">
        <v>71</v>
      </c>
      <c r="K28" s="39">
        <v>0</v>
      </c>
      <c r="L28" s="57">
        <v>0</v>
      </c>
      <c r="M28" s="58">
        <v>71</v>
      </c>
      <c r="N28" s="58">
        <v>74</v>
      </c>
      <c r="O28" s="60">
        <v>56</v>
      </c>
      <c r="P28" s="58" t="s">
        <v>83</v>
      </c>
    </row>
    <row r="29" spans="1:16" ht="13.5" thickBot="1" x14ac:dyDescent="0.25">
      <c r="A29" s="58">
        <v>21</v>
      </c>
      <c r="B29" s="57">
        <v>86</v>
      </c>
      <c r="C29" s="28">
        <v>0.69236111111111109</v>
      </c>
      <c r="D29" s="57">
        <v>63</v>
      </c>
      <c r="E29" s="28">
        <v>0.20625000000000002</v>
      </c>
      <c r="F29" s="57">
        <f t="shared" si="0"/>
        <v>75</v>
      </c>
      <c r="G29" s="29" t="s">
        <v>91</v>
      </c>
      <c r="H29" s="57">
        <f t="shared" si="1"/>
        <v>0</v>
      </c>
      <c r="I29" s="57">
        <f t="shared" si="2"/>
        <v>10</v>
      </c>
      <c r="J29" s="57">
        <v>0.17</v>
      </c>
      <c r="K29" s="39">
        <v>0</v>
      </c>
      <c r="L29" s="57">
        <v>0</v>
      </c>
      <c r="M29" s="58">
        <v>73</v>
      </c>
      <c r="N29" s="58">
        <v>74</v>
      </c>
      <c r="O29" s="60">
        <v>63</v>
      </c>
      <c r="P29" s="58" t="s">
        <v>141</v>
      </c>
    </row>
    <row r="30" spans="1:16" ht="13.5" thickBot="1" x14ac:dyDescent="0.25">
      <c r="A30" s="57">
        <v>22</v>
      </c>
      <c r="B30" s="57">
        <v>86</v>
      </c>
      <c r="C30" s="28">
        <v>0.53611111111111109</v>
      </c>
      <c r="D30" s="57">
        <v>69</v>
      </c>
      <c r="E30" s="28">
        <v>0.18194444444444444</v>
      </c>
      <c r="F30" s="57">
        <f t="shared" si="0"/>
        <v>78</v>
      </c>
      <c r="G30" s="29" t="s">
        <v>127</v>
      </c>
      <c r="H30" s="57">
        <f t="shared" si="1"/>
        <v>0</v>
      </c>
      <c r="I30" s="57">
        <f t="shared" si="2"/>
        <v>13</v>
      </c>
      <c r="J30" s="30">
        <v>0</v>
      </c>
      <c r="K30" s="39">
        <v>0</v>
      </c>
      <c r="L30" s="57">
        <v>0</v>
      </c>
      <c r="M30" s="58">
        <v>75</v>
      </c>
      <c r="N30" s="58">
        <v>76</v>
      </c>
      <c r="O30" s="60">
        <v>69</v>
      </c>
      <c r="P30" s="58"/>
    </row>
    <row r="31" spans="1:16" ht="13.5" thickBot="1" x14ac:dyDescent="0.25">
      <c r="A31" s="58">
        <v>23</v>
      </c>
      <c r="B31" s="57">
        <v>81</v>
      </c>
      <c r="C31" s="28">
        <v>0.59305555555555556</v>
      </c>
      <c r="D31" s="57">
        <v>63</v>
      </c>
      <c r="E31" s="28">
        <v>0.99930555555555556</v>
      </c>
      <c r="F31" s="57">
        <f t="shared" si="0"/>
        <v>72</v>
      </c>
      <c r="G31" s="29" t="s">
        <v>104</v>
      </c>
      <c r="H31" s="57">
        <f t="shared" si="1"/>
        <v>0</v>
      </c>
      <c r="I31" s="57">
        <f t="shared" si="2"/>
        <v>7</v>
      </c>
      <c r="J31" s="30">
        <v>0.03</v>
      </c>
      <c r="K31" s="39">
        <v>0</v>
      </c>
      <c r="L31" s="57">
        <v>0</v>
      </c>
      <c r="M31" s="58">
        <v>77</v>
      </c>
      <c r="N31" s="58">
        <v>77</v>
      </c>
      <c r="O31" s="60">
        <v>73</v>
      </c>
      <c r="P31" s="58" t="s">
        <v>83</v>
      </c>
    </row>
    <row r="32" spans="1:16" ht="13.5" thickBot="1" x14ac:dyDescent="0.25">
      <c r="A32" s="57">
        <v>24</v>
      </c>
      <c r="B32" s="57">
        <v>76</v>
      </c>
      <c r="C32" s="28">
        <v>0.60763888888888895</v>
      </c>
      <c r="D32" s="57">
        <v>56</v>
      </c>
      <c r="E32" s="28">
        <v>0.95138888888888884</v>
      </c>
      <c r="F32" s="57">
        <f t="shared" si="0"/>
        <v>66</v>
      </c>
      <c r="G32" s="29" t="s">
        <v>138</v>
      </c>
      <c r="H32" s="57">
        <f t="shared" si="1"/>
        <v>0</v>
      </c>
      <c r="I32" s="57">
        <f t="shared" si="2"/>
        <v>1</v>
      </c>
      <c r="J32" s="30">
        <v>0</v>
      </c>
      <c r="K32" s="39">
        <v>0</v>
      </c>
      <c r="L32" s="57">
        <v>0</v>
      </c>
      <c r="M32" s="58">
        <v>72</v>
      </c>
      <c r="N32" s="58">
        <v>74</v>
      </c>
      <c r="O32" s="60">
        <v>58</v>
      </c>
      <c r="P32" s="58"/>
    </row>
    <row r="33" spans="1:16" ht="13.5" thickBot="1" x14ac:dyDescent="0.25">
      <c r="A33" s="58">
        <v>25</v>
      </c>
      <c r="B33" s="57">
        <v>76</v>
      </c>
      <c r="C33" s="28">
        <v>0.60833333333333328</v>
      </c>
      <c r="D33" s="57">
        <v>54</v>
      </c>
      <c r="E33" s="28">
        <v>0.19999999999999998</v>
      </c>
      <c r="F33" s="57">
        <f t="shared" si="0"/>
        <v>65</v>
      </c>
      <c r="G33" s="29" t="s">
        <v>142</v>
      </c>
      <c r="H33" s="57">
        <f t="shared" si="1"/>
        <v>0</v>
      </c>
      <c r="I33" s="57">
        <f t="shared" si="2"/>
        <v>0</v>
      </c>
      <c r="J33" s="30">
        <v>0</v>
      </c>
      <c r="K33" s="39">
        <v>0</v>
      </c>
      <c r="L33" s="57">
        <v>0</v>
      </c>
      <c r="M33" s="58">
        <v>69</v>
      </c>
      <c r="N33" s="58">
        <v>72</v>
      </c>
      <c r="O33" s="60">
        <v>54</v>
      </c>
      <c r="P33" s="58"/>
    </row>
    <row r="34" spans="1:16" ht="13.5" thickBot="1" x14ac:dyDescent="0.25">
      <c r="A34" s="57">
        <v>26</v>
      </c>
      <c r="B34" s="57">
        <v>72</v>
      </c>
      <c r="C34" s="28">
        <v>0.43124999999999997</v>
      </c>
      <c r="D34" s="57">
        <v>51</v>
      </c>
      <c r="E34" s="28">
        <v>0.17361111111111113</v>
      </c>
      <c r="F34" s="57">
        <f t="shared" si="0"/>
        <v>62</v>
      </c>
      <c r="G34" s="29" t="s">
        <v>137</v>
      </c>
      <c r="H34" s="57">
        <f t="shared" si="1"/>
        <v>3</v>
      </c>
      <c r="I34" s="57">
        <f t="shared" si="2"/>
        <v>0</v>
      </c>
      <c r="J34" s="30">
        <v>0</v>
      </c>
      <c r="K34" s="39">
        <v>0</v>
      </c>
      <c r="L34" s="57">
        <v>0</v>
      </c>
      <c r="M34" s="58">
        <v>68</v>
      </c>
      <c r="N34" s="58">
        <v>71</v>
      </c>
      <c r="O34" s="60">
        <v>51</v>
      </c>
      <c r="P34" s="114" t="s">
        <v>143</v>
      </c>
    </row>
    <row r="35" spans="1:16" ht="13.5" thickBot="1" x14ac:dyDescent="0.25">
      <c r="A35" s="58">
        <v>27</v>
      </c>
      <c r="B35" s="57">
        <v>76</v>
      </c>
      <c r="C35" s="28">
        <v>0.63472222222222219</v>
      </c>
      <c r="D35" s="57">
        <v>49</v>
      </c>
      <c r="E35" s="28">
        <v>0.18680555555555556</v>
      </c>
      <c r="F35" s="57">
        <f t="shared" si="0"/>
        <v>63</v>
      </c>
      <c r="G35" s="29" t="s">
        <v>107</v>
      </c>
      <c r="H35" s="57">
        <f t="shared" si="1"/>
        <v>2</v>
      </c>
      <c r="I35" s="57">
        <f t="shared" si="2"/>
        <v>0</v>
      </c>
      <c r="J35" s="30" t="s">
        <v>71</v>
      </c>
      <c r="K35" s="39">
        <v>0</v>
      </c>
      <c r="L35" s="57">
        <v>0</v>
      </c>
      <c r="M35" s="58">
        <v>65</v>
      </c>
      <c r="N35" s="58">
        <v>69</v>
      </c>
      <c r="O35" s="60">
        <v>49</v>
      </c>
      <c r="P35" s="58"/>
    </row>
    <row r="36" spans="1:16" ht="13.5" thickBot="1" x14ac:dyDescent="0.25">
      <c r="A36" s="57">
        <v>28</v>
      </c>
      <c r="B36" s="57">
        <v>84</v>
      </c>
      <c r="C36" s="28">
        <v>0.55694444444444446</v>
      </c>
      <c r="D36" s="57">
        <v>53</v>
      </c>
      <c r="E36" s="28">
        <v>0.17222222222222225</v>
      </c>
      <c r="F36" s="57">
        <f t="shared" si="0"/>
        <v>69</v>
      </c>
      <c r="G36" s="29" t="s">
        <v>140</v>
      </c>
      <c r="H36" s="57">
        <f t="shared" si="1"/>
        <v>0</v>
      </c>
      <c r="I36" s="57">
        <f t="shared" si="2"/>
        <v>4</v>
      </c>
      <c r="J36" s="30">
        <v>0</v>
      </c>
      <c r="K36" s="39">
        <v>0</v>
      </c>
      <c r="L36" s="57">
        <v>0</v>
      </c>
      <c r="M36" s="58">
        <v>68</v>
      </c>
      <c r="N36" s="58">
        <v>70</v>
      </c>
      <c r="O36" s="60">
        <v>53</v>
      </c>
      <c r="P36" s="55"/>
    </row>
    <row r="37" spans="1:16" ht="13.5" thickBot="1" x14ac:dyDescent="0.25">
      <c r="A37" s="58">
        <v>29</v>
      </c>
      <c r="B37" s="57">
        <v>89</v>
      </c>
      <c r="C37" s="28">
        <v>0.57847222222222217</v>
      </c>
      <c r="D37" s="57">
        <v>70</v>
      </c>
      <c r="E37" s="28">
        <v>0.99861111111111101</v>
      </c>
      <c r="F37" s="57">
        <f t="shared" si="0"/>
        <v>80</v>
      </c>
      <c r="G37" s="29" t="s">
        <v>73</v>
      </c>
      <c r="H37" s="57">
        <f t="shared" si="1"/>
        <v>0</v>
      </c>
      <c r="I37" s="57">
        <f t="shared" si="2"/>
        <v>15</v>
      </c>
      <c r="J37" s="30">
        <v>0</v>
      </c>
      <c r="K37" s="39">
        <v>0</v>
      </c>
      <c r="L37" s="57">
        <v>0</v>
      </c>
      <c r="M37" s="58">
        <v>72</v>
      </c>
      <c r="N37" s="58">
        <v>72</v>
      </c>
      <c r="O37" s="60">
        <v>71</v>
      </c>
      <c r="P37" s="58"/>
    </row>
    <row r="38" spans="1:16" ht="13.5" thickBot="1" x14ac:dyDescent="0.25">
      <c r="A38" s="32">
        <v>30</v>
      </c>
      <c r="B38" s="32">
        <v>84</v>
      </c>
      <c r="C38" s="33">
        <v>0.68958333333333333</v>
      </c>
      <c r="D38" s="32">
        <v>68</v>
      </c>
      <c r="E38" s="33">
        <v>0.14652777777777778</v>
      </c>
      <c r="F38" s="32">
        <f t="shared" si="0"/>
        <v>76</v>
      </c>
      <c r="G38" s="34" t="s">
        <v>91</v>
      </c>
      <c r="H38" s="35">
        <f t="shared" si="1"/>
        <v>0</v>
      </c>
      <c r="I38" s="32">
        <f t="shared" si="2"/>
        <v>11</v>
      </c>
      <c r="J38" s="72">
        <v>0.32</v>
      </c>
      <c r="K38" s="64">
        <v>0</v>
      </c>
      <c r="L38" s="32">
        <v>0</v>
      </c>
      <c r="M38" s="35">
        <v>74</v>
      </c>
      <c r="N38" s="35">
        <v>74</v>
      </c>
      <c r="O38" s="35">
        <v>68</v>
      </c>
      <c r="P38" s="35" t="s">
        <v>123</v>
      </c>
    </row>
    <row r="39" spans="1:16" ht="13.5" thickBot="1" x14ac:dyDescent="0.25">
      <c r="A39" s="36" t="s">
        <v>36</v>
      </c>
      <c r="B39" s="105">
        <f>IF(B9="","",AVERAGE(B9:B38))</f>
        <v>84.7</v>
      </c>
      <c r="C39" s="104"/>
      <c r="D39" s="105">
        <f>IF(D9="","",AVERAGE(D9:D38))</f>
        <v>60.666666666666664</v>
      </c>
      <c r="E39" s="104"/>
      <c r="F39" s="105">
        <f>IF(F9="","",AVERAGE(F9:F38))</f>
        <v>72.933333333333337</v>
      </c>
      <c r="G39" s="105"/>
      <c r="H39" s="104">
        <f>IF(H9="","",SUM(H9:H38))</f>
        <v>5</v>
      </c>
      <c r="I39" s="104">
        <f>IF(I9="","",SUM(I9:I38))</f>
        <v>243</v>
      </c>
      <c r="J39" s="106">
        <f>IF(J9="","",SUM(J9:J38))</f>
        <v>2.0500000000000003</v>
      </c>
      <c r="K39" s="105">
        <f>IF(K9="","",SUM(K9:K38))</f>
        <v>0</v>
      </c>
      <c r="L39" s="104"/>
      <c r="M39" s="105">
        <f>IF(M9="","",AVERAGE(M9:M38))</f>
        <v>71.433333333333337</v>
      </c>
      <c r="N39" s="105">
        <f>IF(N9="","",AVERAGE(N9:N38))</f>
        <v>72.666666666666671</v>
      </c>
      <c r="O39" s="105"/>
      <c r="P39" s="37"/>
    </row>
    <row r="40" spans="1:16" ht="13.5" thickBot="1" x14ac:dyDescent="0.25">
      <c r="A40" s="58" t="s">
        <v>11</v>
      </c>
      <c r="B40" s="57">
        <f>MAX(B9:B38)</f>
        <v>94</v>
      </c>
      <c r="C40" s="57"/>
      <c r="D40" s="57">
        <f>MAX(D9:D38)</f>
        <v>70</v>
      </c>
      <c r="E40" s="57"/>
      <c r="F40" s="57">
        <f>MAX(F9:F38)</f>
        <v>81</v>
      </c>
      <c r="G40" s="57"/>
      <c r="H40" s="58">
        <f>MAX(H9:H38)</f>
        <v>3</v>
      </c>
      <c r="I40" s="58">
        <f>MAX(I9:I38)</f>
        <v>16</v>
      </c>
      <c r="J40" s="30">
        <f>MAX(J9:J38)</f>
        <v>1.25</v>
      </c>
      <c r="K40" s="39">
        <f>MAX(K9:K38)</f>
        <v>0</v>
      </c>
      <c r="L40" s="57">
        <f>MAX(L9:L38)</f>
        <v>0</v>
      </c>
      <c r="M40" s="58"/>
      <c r="N40" s="58"/>
      <c r="O40" s="60"/>
      <c r="P40" s="58"/>
    </row>
    <row r="41" spans="1:16" ht="13.5" thickBot="1" x14ac:dyDescent="0.25">
      <c r="A41" s="57" t="s">
        <v>12</v>
      </c>
      <c r="B41" s="57">
        <f>MIN(B9:B38)</f>
        <v>72</v>
      </c>
      <c r="C41" s="57"/>
      <c r="D41" s="57">
        <f>MIN(D9:D38)</f>
        <v>49</v>
      </c>
      <c r="E41" s="57"/>
      <c r="F41" s="57">
        <f>MIN(F9:F38)</f>
        <v>62</v>
      </c>
      <c r="G41" s="57"/>
      <c r="H41" s="57">
        <f>MIN(H9:H38)</f>
        <v>0</v>
      </c>
      <c r="I41" s="57">
        <f>MIN(I9:I38)</f>
        <v>0</v>
      </c>
      <c r="J41" s="30">
        <f>MIN(J9:J38)</f>
        <v>0</v>
      </c>
      <c r="K41" s="39">
        <f>MIN(K9:K38)</f>
        <v>0</v>
      </c>
      <c r="L41" s="57">
        <f>MIN(L9:L38)</f>
        <v>0</v>
      </c>
      <c r="M41" s="57"/>
      <c r="N41" s="57"/>
      <c r="O41" s="59"/>
      <c r="P41" s="58"/>
    </row>
    <row r="42" spans="1:16" ht="13.5" thickBot="1" x14ac:dyDescent="0.25">
      <c r="A42" s="58" t="s">
        <v>22</v>
      </c>
      <c r="B42" s="39">
        <v>82.5</v>
      </c>
      <c r="C42" s="39"/>
      <c r="D42" s="39">
        <v>61.9</v>
      </c>
      <c r="E42" s="39"/>
      <c r="F42" s="39">
        <f>AVERAGE(B42,D42)</f>
        <v>72.2</v>
      </c>
      <c r="G42" s="39"/>
      <c r="H42" s="40">
        <v>17</v>
      </c>
      <c r="I42" s="58">
        <v>233</v>
      </c>
      <c r="J42" s="30">
        <v>4.34</v>
      </c>
      <c r="K42" s="39">
        <v>0</v>
      </c>
      <c r="L42" s="57"/>
      <c r="M42" s="58"/>
      <c r="N42" s="58"/>
      <c r="O42" s="60"/>
      <c r="P42" s="58"/>
    </row>
    <row r="43" spans="1:16" ht="13.5" thickBot="1" x14ac:dyDescent="0.25">
      <c r="A43" s="57" t="s">
        <v>23</v>
      </c>
      <c r="B43" s="107">
        <f>IF(B39="","",B39-B42)</f>
        <v>2.2000000000000028</v>
      </c>
      <c r="C43" s="107"/>
      <c r="D43" s="107">
        <f>IF(D39="","",D39-D42)</f>
        <v>-1.2333333333333343</v>
      </c>
      <c r="E43" s="107"/>
      <c r="F43" s="107">
        <f>IF(F39="","",F39-F42)</f>
        <v>0.73333333333333428</v>
      </c>
      <c r="G43" s="107"/>
      <c r="H43" s="108">
        <f>IF(H39="","",H39-H42)</f>
        <v>-12</v>
      </c>
      <c r="I43" s="108">
        <f t="shared" ref="I43:K43" si="3">IF(I39="","",I39-I42)</f>
        <v>10</v>
      </c>
      <c r="J43" s="109">
        <f t="shared" si="3"/>
        <v>-2.2899999999999996</v>
      </c>
      <c r="K43" s="107">
        <f t="shared" si="3"/>
        <v>0</v>
      </c>
      <c r="L43" s="25"/>
      <c r="M43" s="25"/>
      <c r="N43" s="25"/>
      <c r="O43" s="25"/>
      <c r="P43" s="58"/>
    </row>
    <row r="44" spans="1:16" ht="13.5" thickBot="1" x14ac:dyDescent="0.25">
      <c r="A44" s="61" t="s">
        <v>49</v>
      </c>
      <c r="B44" s="57">
        <f>COUNTIF(B9:B38,"&gt;89")</f>
        <v>6</v>
      </c>
      <c r="C44" s="62" t="s">
        <v>50</v>
      </c>
      <c r="D44" s="57">
        <f>COUNTIF(D9:D38,"&lt;33")</f>
        <v>0</v>
      </c>
      <c r="E44" s="57"/>
      <c r="F44" s="57"/>
      <c r="G44" s="57"/>
      <c r="H44" s="58"/>
      <c r="I44" s="58"/>
      <c r="J44" s="57"/>
      <c r="K44" s="57"/>
      <c r="L44" s="57"/>
      <c r="M44" s="58"/>
      <c r="N44" s="58"/>
      <c r="O44" s="60"/>
      <c r="P44" s="38"/>
    </row>
    <row r="45" spans="1:16" x14ac:dyDescent="0.2">
      <c r="P45" s="41"/>
    </row>
    <row r="46" spans="1:16" x14ac:dyDescent="0.2">
      <c r="A46" s="16" t="s">
        <v>13</v>
      </c>
    </row>
    <row r="47" spans="1:16" x14ac:dyDescent="0.2">
      <c r="A47" s="16" t="s">
        <v>14</v>
      </c>
      <c r="P47" s="16"/>
    </row>
    <row r="48" spans="1:16" x14ac:dyDescent="0.2">
      <c r="A48" s="42" t="s">
        <v>26</v>
      </c>
      <c r="P48" s="16"/>
    </row>
    <row r="49" spans="1:16" x14ac:dyDescent="0.2">
      <c r="A49" s="16" t="s">
        <v>15</v>
      </c>
      <c r="P49" s="16"/>
    </row>
    <row r="50" spans="1:16" x14ac:dyDescent="0.2">
      <c r="A50" s="42" t="s">
        <v>16</v>
      </c>
      <c r="P50" s="16"/>
    </row>
    <row r="51" spans="1:16" x14ac:dyDescent="0.2">
      <c r="A51" s="42" t="s">
        <v>57</v>
      </c>
      <c r="P51" s="16"/>
    </row>
    <row r="52" spans="1:16" x14ac:dyDescent="0.2">
      <c r="A52" s="42" t="s">
        <v>45</v>
      </c>
      <c r="P52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view="pageLayout" topLeftCell="A4" zoomScaleNormal="100" workbookViewId="0">
      <selection activeCell="G40" sqref="G40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6" x14ac:dyDescent="0.2">
      <c r="A4" s="18"/>
    </row>
    <row r="5" spans="1:16" ht="16.5" thickBot="1" x14ac:dyDescent="0.3">
      <c r="A5" s="125" t="s">
        <v>65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58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58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58">
        <v>1</v>
      </c>
      <c r="B9" s="57">
        <v>84</v>
      </c>
      <c r="C9" s="28">
        <v>0.64236111111111105</v>
      </c>
      <c r="D9" s="57">
        <v>66</v>
      </c>
      <c r="E9" s="28">
        <v>0.99791666666666667</v>
      </c>
      <c r="F9" s="57">
        <f t="shared" ref="F9:F39" si="0">IF(B9="", "",ROUND(AVERAGE(B9,D9),0))</f>
        <v>75</v>
      </c>
      <c r="G9" s="29" t="s">
        <v>119</v>
      </c>
      <c r="H9" s="57">
        <f t="shared" ref="H9:H39" si="1">IF(F9="", "", IF(F9&lt;65,65-F9,0))</f>
        <v>0</v>
      </c>
      <c r="I9" s="57">
        <f>IF(F9="","",IF(F9&gt;65,F9-65,0))</f>
        <v>10</v>
      </c>
      <c r="J9" s="30">
        <v>0.55000000000000004</v>
      </c>
      <c r="K9" s="39">
        <v>0</v>
      </c>
      <c r="L9" s="57">
        <v>0</v>
      </c>
      <c r="M9" s="58">
        <v>73</v>
      </c>
      <c r="N9" s="58">
        <v>74</v>
      </c>
      <c r="O9" s="60">
        <v>66</v>
      </c>
      <c r="P9" s="55" t="s">
        <v>123</v>
      </c>
    </row>
    <row r="10" spans="1:16" ht="13.5" thickBot="1" x14ac:dyDescent="0.25">
      <c r="A10" s="57">
        <v>2</v>
      </c>
      <c r="B10" s="57">
        <v>88</v>
      </c>
      <c r="C10" s="28">
        <v>0.63680555555555551</v>
      </c>
      <c r="D10" s="57">
        <v>61</v>
      </c>
      <c r="E10" s="28">
        <v>0.19999999999999998</v>
      </c>
      <c r="F10" s="57">
        <f t="shared" si="0"/>
        <v>75</v>
      </c>
      <c r="G10" s="29" t="s">
        <v>119</v>
      </c>
      <c r="H10" s="57">
        <f t="shared" si="1"/>
        <v>0</v>
      </c>
      <c r="I10" s="57">
        <f t="shared" ref="I10:I39" si="2">IF(F10="","",IF(F10&gt;65,F10-65,0))</f>
        <v>10</v>
      </c>
      <c r="J10" s="30">
        <v>0</v>
      </c>
      <c r="K10" s="63">
        <v>0</v>
      </c>
      <c r="L10" s="57">
        <v>0</v>
      </c>
      <c r="M10" s="58">
        <v>72</v>
      </c>
      <c r="N10" s="58">
        <v>74</v>
      </c>
      <c r="O10" s="60">
        <v>61</v>
      </c>
      <c r="P10" s="55"/>
    </row>
    <row r="11" spans="1:16" ht="13.5" thickBot="1" x14ac:dyDescent="0.25">
      <c r="A11" s="58">
        <v>3</v>
      </c>
      <c r="B11" s="57">
        <v>89</v>
      </c>
      <c r="C11" s="28">
        <v>0.58819444444444446</v>
      </c>
      <c r="D11" s="57">
        <v>67</v>
      </c>
      <c r="E11" s="28">
        <v>0.21041666666666667</v>
      </c>
      <c r="F11" s="57">
        <f t="shared" si="0"/>
        <v>78</v>
      </c>
      <c r="G11" s="29" t="s">
        <v>144</v>
      </c>
      <c r="H11" s="57">
        <f t="shared" si="1"/>
        <v>0</v>
      </c>
      <c r="I11" s="57">
        <f t="shared" si="2"/>
        <v>13</v>
      </c>
      <c r="J11" s="30">
        <v>0</v>
      </c>
      <c r="K11" s="63">
        <v>0</v>
      </c>
      <c r="L11" s="57">
        <v>0</v>
      </c>
      <c r="M11" s="58">
        <v>75</v>
      </c>
      <c r="N11" s="58">
        <v>76</v>
      </c>
      <c r="O11" s="60">
        <v>67</v>
      </c>
      <c r="P11" s="55"/>
    </row>
    <row r="12" spans="1:16" ht="13.5" thickBot="1" x14ac:dyDescent="0.25">
      <c r="A12" s="57">
        <v>4</v>
      </c>
      <c r="B12" s="57">
        <v>89</v>
      </c>
      <c r="C12" s="28">
        <v>0.62986111111111109</v>
      </c>
      <c r="D12" s="57">
        <v>67</v>
      </c>
      <c r="E12" s="28">
        <v>0.18680555555555556</v>
      </c>
      <c r="F12" s="57">
        <f>IF(B12="", "",ROUND(AVERAGE(B12,D12),0))</f>
        <v>78</v>
      </c>
      <c r="G12" s="29" t="s">
        <v>144</v>
      </c>
      <c r="H12" s="57">
        <f t="shared" si="1"/>
        <v>0</v>
      </c>
      <c r="I12" s="57">
        <f t="shared" si="2"/>
        <v>13</v>
      </c>
      <c r="J12" s="30">
        <v>0</v>
      </c>
      <c r="K12" s="63">
        <v>0</v>
      </c>
      <c r="L12" s="57">
        <v>0</v>
      </c>
      <c r="M12" s="58">
        <v>76</v>
      </c>
      <c r="N12" s="58">
        <v>76</v>
      </c>
      <c r="O12" s="60">
        <v>67</v>
      </c>
      <c r="P12" s="58"/>
    </row>
    <row r="13" spans="1:16" ht="13.5" thickBot="1" x14ac:dyDescent="0.25">
      <c r="A13" s="58">
        <v>5</v>
      </c>
      <c r="B13" s="57">
        <v>86</v>
      </c>
      <c r="C13" s="28">
        <v>0.49513888888888885</v>
      </c>
      <c r="D13" s="57">
        <v>70</v>
      </c>
      <c r="E13" s="28">
        <v>0.17361111111111113</v>
      </c>
      <c r="F13" s="57">
        <f t="shared" si="0"/>
        <v>78</v>
      </c>
      <c r="G13" s="29" t="s">
        <v>144</v>
      </c>
      <c r="H13" s="57">
        <f t="shared" si="1"/>
        <v>0</v>
      </c>
      <c r="I13" s="57">
        <f t="shared" si="2"/>
        <v>13</v>
      </c>
      <c r="J13" s="30">
        <v>0</v>
      </c>
      <c r="K13" s="39">
        <v>0</v>
      </c>
      <c r="L13" s="57">
        <v>0</v>
      </c>
      <c r="M13" s="58">
        <v>77</v>
      </c>
      <c r="N13" s="58">
        <v>77</v>
      </c>
      <c r="O13" s="60">
        <v>70</v>
      </c>
      <c r="P13" s="95"/>
    </row>
    <row r="14" spans="1:16" ht="13.5" thickBot="1" x14ac:dyDescent="0.25">
      <c r="A14" s="57">
        <v>6</v>
      </c>
      <c r="B14" s="57">
        <v>89</v>
      </c>
      <c r="C14" s="28">
        <v>0.69861111111111107</v>
      </c>
      <c r="D14" s="57">
        <v>70</v>
      </c>
      <c r="E14" s="28">
        <v>0.18680555555555556</v>
      </c>
      <c r="F14" s="57">
        <f t="shared" si="0"/>
        <v>80</v>
      </c>
      <c r="G14" s="29" t="s">
        <v>73</v>
      </c>
      <c r="H14" s="57">
        <f t="shared" si="1"/>
        <v>0</v>
      </c>
      <c r="I14" s="57">
        <f t="shared" si="2"/>
        <v>15</v>
      </c>
      <c r="J14" s="30">
        <v>0</v>
      </c>
      <c r="K14" s="63">
        <v>0</v>
      </c>
      <c r="L14" s="57">
        <v>0</v>
      </c>
      <c r="M14" s="58">
        <v>77</v>
      </c>
      <c r="N14" s="58">
        <v>78</v>
      </c>
      <c r="O14" s="60">
        <v>70</v>
      </c>
      <c r="P14" s="58"/>
    </row>
    <row r="15" spans="1:16" ht="13.5" thickBot="1" x14ac:dyDescent="0.25">
      <c r="A15" s="58">
        <v>7</v>
      </c>
      <c r="B15" s="57">
        <v>92</v>
      </c>
      <c r="C15" s="28">
        <v>0.59305555555555556</v>
      </c>
      <c r="D15" s="57">
        <v>69</v>
      </c>
      <c r="E15" s="28">
        <v>0.15416666666666667</v>
      </c>
      <c r="F15" s="57">
        <f t="shared" si="0"/>
        <v>81</v>
      </c>
      <c r="G15" s="29" t="s">
        <v>92</v>
      </c>
      <c r="H15" s="57">
        <f t="shared" si="1"/>
        <v>0</v>
      </c>
      <c r="I15" s="57">
        <f t="shared" si="2"/>
        <v>16</v>
      </c>
      <c r="J15" s="30">
        <v>0</v>
      </c>
      <c r="K15" s="63">
        <v>0</v>
      </c>
      <c r="L15" s="57">
        <v>0</v>
      </c>
      <c r="M15" s="58">
        <v>77</v>
      </c>
      <c r="N15" s="58">
        <v>78</v>
      </c>
      <c r="O15" s="60">
        <v>69</v>
      </c>
      <c r="P15" s="58"/>
    </row>
    <row r="16" spans="1:16" ht="13.5" thickBot="1" x14ac:dyDescent="0.25">
      <c r="A16" s="57">
        <v>8</v>
      </c>
      <c r="B16" s="57">
        <v>83</v>
      </c>
      <c r="C16" s="28">
        <v>0.60486111111111118</v>
      </c>
      <c r="D16" s="57">
        <v>64</v>
      </c>
      <c r="E16" s="28">
        <v>0.99930555555555556</v>
      </c>
      <c r="F16" s="57">
        <f t="shared" si="0"/>
        <v>74</v>
      </c>
      <c r="G16" s="29" t="s">
        <v>130</v>
      </c>
      <c r="H16" s="57">
        <f t="shared" si="1"/>
        <v>0</v>
      </c>
      <c r="I16" s="57">
        <f t="shared" si="2"/>
        <v>9</v>
      </c>
      <c r="J16" s="30">
        <v>0</v>
      </c>
      <c r="K16" s="39">
        <v>0</v>
      </c>
      <c r="L16" s="57">
        <v>0</v>
      </c>
      <c r="M16" s="58">
        <v>75</v>
      </c>
      <c r="N16" s="58">
        <v>77</v>
      </c>
      <c r="O16" s="60">
        <v>65</v>
      </c>
      <c r="P16" s="80"/>
    </row>
    <row r="17" spans="1:16" ht="13.5" thickBot="1" x14ac:dyDescent="0.25">
      <c r="A17" s="58">
        <v>9</v>
      </c>
      <c r="B17" s="57">
        <v>88</v>
      </c>
      <c r="C17" s="28">
        <v>0.57222222222222219</v>
      </c>
      <c r="D17" s="57">
        <v>59</v>
      </c>
      <c r="E17" s="28">
        <v>0.13541666666666666</v>
      </c>
      <c r="F17" s="57">
        <f t="shared" si="0"/>
        <v>74</v>
      </c>
      <c r="G17" s="29" t="s">
        <v>130</v>
      </c>
      <c r="H17" s="57">
        <f t="shared" si="1"/>
        <v>0</v>
      </c>
      <c r="I17" s="57">
        <f t="shared" si="2"/>
        <v>9</v>
      </c>
      <c r="J17" s="30">
        <v>0</v>
      </c>
      <c r="K17" s="39">
        <v>0</v>
      </c>
      <c r="L17" s="57">
        <v>0</v>
      </c>
      <c r="M17" s="58">
        <v>74</v>
      </c>
      <c r="N17" s="58">
        <v>76</v>
      </c>
      <c r="O17" s="60">
        <v>59</v>
      </c>
      <c r="P17" s="81"/>
    </row>
    <row r="18" spans="1:16" ht="13.5" thickBot="1" x14ac:dyDescent="0.25">
      <c r="A18" s="57">
        <v>10</v>
      </c>
      <c r="B18" s="57">
        <v>90</v>
      </c>
      <c r="C18" s="28">
        <v>0.63680555555555551</v>
      </c>
      <c r="D18" s="57">
        <v>68</v>
      </c>
      <c r="E18" s="28">
        <v>0.38611111111111113</v>
      </c>
      <c r="F18" s="57">
        <f t="shared" si="0"/>
        <v>79</v>
      </c>
      <c r="G18" s="29" t="s">
        <v>127</v>
      </c>
      <c r="H18" s="57">
        <f t="shared" si="1"/>
        <v>0</v>
      </c>
      <c r="I18" s="57">
        <f t="shared" si="2"/>
        <v>14</v>
      </c>
      <c r="J18" s="30">
        <v>0.04</v>
      </c>
      <c r="K18" s="39">
        <v>0</v>
      </c>
      <c r="L18" s="57">
        <v>0</v>
      </c>
      <c r="M18" s="58">
        <v>77</v>
      </c>
      <c r="N18" s="58">
        <v>78</v>
      </c>
      <c r="O18" s="60">
        <v>72</v>
      </c>
      <c r="P18" s="82" t="s">
        <v>83</v>
      </c>
    </row>
    <row r="19" spans="1:16" ht="13.5" thickBot="1" x14ac:dyDescent="0.25">
      <c r="A19" s="58">
        <v>11</v>
      </c>
      <c r="B19" s="57">
        <v>85</v>
      </c>
      <c r="C19" s="28">
        <v>0.71944444444444444</v>
      </c>
      <c r="D19" s="57">
        <v>69</v>
      </c>
      <c r="E19" s="28">
        <v>0.4597222222222222</v>
      </c>
      <c r="F19" s="57">
        <f t="shared" si="0"/>
        <v>77</v>
      </c>
      <c r="G19" s="29" t="s">
        <v>84</v>
      </c>
      <c r="H19" s="57">
        <f t="shared" si="1"/>
        <v>0</v>
      </c>
      <c r="I19" s="57">
        <f t="shared" si="2"/>
        <v>12</v>
      </c>
      <c r="J19" s="30">
        <v>0.09</v>
      </c>
      <c r="K19" s="39">
        <v>0</v>
      </c>
      <c r="L19" s="57">
        <v>0</v>
      </c>
      <c r="M19" s="58"/>
      <c r="N19" s="58"/>
      <c r="O19" s="60">
        <v>71</v>
      </c>
      <c r="P19" s="83" t="s">
        <v>131</v>
      </c>
    </row>
    <row r="20" spans="1:16" ht="13.5" thickBot="1" x14ac:dyDescent="0.25">
      <c r="A20" s="57">
        <v>12</v>
      </c>
      <c r="B20" s="57">
        <v>91</v>
      </c>
      <c r="C20" s="28">
        <v>0.62083333333333335</v>
      </c>
      <c r="D20" s="57">
        <v>69</v>
      </c>
      <c r="E20" s="28">
        <v>0.18680555555555556</v>
      </c>
      <c r="F20" s="57">
        <f t="shared" si="0"/>
        <v>80</v>
      </c>
      <c r="G20" s="29" t="s">
        <v>73</v>
      </c>
      <c r="H20" s="57">
        <f t="shared" si="1"/>
        <v>0</v>
      </c>
      <c r="I20" s="57">
        <f t="shared" si="2"/>
        <v>15</v>
      </c>
      <c r="J20" s="30">
        <v>0.68</v>
      </c>
      <c r="K20" s="39">
        <v>0</v>
      </c>
      <c r="L20" s="57">
        <v>0</v>
      </c>
      <c r="M20" s="58">
        <v>75</v>
      </c>
      <c r="N20" s="58">
        <v>76</v>
      </c>
      <c r="O20" s="60">
        <v>69</v>
      </c>
      <c r="P20" s="83" t="s">
        <v>123</v>
      </c>
    </row>
    <row r="21" spans="1:16" ht="13.5" thickBot="1" x14ac:dyDescent="0.25">
      <c r="A21" s="58">
        <v>13</v>
      </c>
      <c r="B21" s="57">
        <v>85</v>
      </c>
      <c r="C21" s="28">
        <v>0.55902777777777779</v>
      </c>
      <c r="D21" s="57">
        <v>74</v>
      </c>
      <c r="E21" s="28">
        <v>0.31041666666666667</v>
      </c>
      <c r="F21" s="57">
        <f t="shared" si="0"/>
        <v>80</v>
      </c>
      <c r="G21" s="29" t="s">
        <v>73</v>
      </c>
      <c r="H21" s="57">
        <f t="shared" si="1"/>
        <v>0</v>
      </c>
      <c r="I21" s="57">
        <f t="shared" si="2"/>
        <v>15</v>
      </c>
      <c r="J21" s="30">
        <v>0.08</v>
      </c>
      <c r="K21" s="39">
        <v>0</v>
      </c>
      <c r="L21" s="57">
        <v>0</v>
      </c>
      <c r="M21" s="58">
        <v>79</v>
      </c>
      <c r="N21" s="58">
        <v>79</v>
      </c>
      <c r="O21" s="60">
        <v>74</v>
      </c>
      <c r="P21" s="58" t="s">
        <v>133</v>
      </c>
    </row>
    <row r="22" spans="1:16" ht="13.5" thickBot="1" x14ac:dyDescent="0.25">
      <c r="A22" s="57">
        <v>14</v>
      </c>
      <c r="B22" s="57">
        <v>81</v>
      </c>
      <c r="C22" s="28">
        <v>0.98888888888888893</v>
      </c>
      <c r="D22" s="57">
        <v>65</v>
      </c>
      <c r="E22" s="28">
        <v>0.99861111111111101</v>
      </c>
      <c r="F22" s="57">
        <f t="shared" si="0"/>
        <v>73</v>
      </c>
      <c r="G22" s="29" t="s">
        <v>104</v>
      </c>
      <c r="H22" s="57">
        <f t="shared" si="1"/>
        <v>0</v>
      </c>
      <c r="I22" s="57">
        <f t="shared" si="2"/>
        <v>8</v>
      </c>
      <c r="J22" s="30">
        <v>0</v>
      </c>
      <c r="K22" s="39">
        <v>0</v>
      </c>
      <c r="L22" s="57">
        <v>0</v>
      </c>
      <c r="M22" s="58">
        <v>77</v>
      </c>
      <c r="N22" s="58">
        <v>78</v>
      </c>
      <c r="O22" s="60">
        <v>70</v>
      </c>
      <c r="P22" s="58"/>
    </row>
    <row r="23" spans="1:16" ht="13.5" thickBot="1" x14ac:dyDescent="0.25">
      <c r="A23" s="58">
        <v>15</v>
      </c>
      <c r="B23" s="57">
        <v>80</v>
      </c>
      <c r="C23" s="28">
        <v>0.68541666666666667</v>
      </c>
      <c r="D23" s="57">
        <v>59</v>
      </c>
      <c r="E23" s="28">
        <v>0.18611111111111112</v>
      </c>
      <c r="F23" s="57">
        <f>IF(B23="", "",ROUND(AVERAGE(B23,D23),0))</f>
        <v>70</v>
      </c>
      <c r="G23" s="29" t="s">
        <v>122</v>
      </c>
      <c r="H23" s="57">
        <f t="shared" si="1"/>
        <v>0</v>
      </c>
      <c r="I23" s="57">
        <f t="shared" si="2"/>
        <v>5</v>
      </c>
      <c r="J23" s="30">
        <v>0</v>
      </c>
      <c r="K23" s="39">
        <v>0</v>
      </c>
      <c r="L23" s="57">
        <v>0</v>
      </c>
      <c r="M23" s="58">
        <v>75</v>
      </c>
      <c r="N23" s="58">
        <v>76</v>
      </c>
      <c r="O23" s="60">
        <v>59</v>
      </c>
      <c r="P23" s="58"/>
    </row>
    <row r="24" spans="1:16" ht="13.5" thickBot="1" x14ac:dyDescent="0.25">
      <c r="A24" s="57">
        <v>16</v>
      </c>
      <c r="B24" s="57">
        <v>88</v>
      </c>
      <c r="C24" s="28">
        <v>0.64166666666666672</v>
      </c>
      <c r="D24" s="57">
        <v>60</v>
      </c>
      <c r="E24" s="28">
        <v>0.13819444444444443</v>
      </c>
      <c r="F24" s="57">
        <f t="shared" si="0"/>
        <v>74</v>
      </c>
      <c r="G24" s="29" t="s">
        <v>130</v>
      </c>
      <c r="H24" s="57">
        <f t="shared" si="1"/>
        <v>0</v>
      </c>
      <c r="I24" s="57">
        <f t="shared" si="2"/>
        <v>9</v>
      </c>
      <c r="J24" s="30">
        <v>0</v>
      </c>
      <c r="K24" s="39">
        <v>0</v>
      </c>
      <c r="L24" s="57">
        <v>0</v>
      </c>
      <c r="M24" s="58">
        <v>74</v>
      </c>
      <c r="N24" s="58">
        <v>75</v>
      </c>
      <c r="O24" s="60">
        <v>60</v>
      </c>
      <c r="P24" s="58"/>
    </row>
    <row r="25" spans="1:16" ht="13.5" thickBot="1" x14ac:dyDescent="0.25">
      <c r="A25" s="58">
        <v>17</v>
      </c>
      <c r="B25" s="57">
        <v>86</v>
      </c>
      <c r="C25" s="28">
        <v>0.64027777777777783</v>
      </c>
      <c r="D25" s="57">
        <v>63</v>
      </c>
      <c r="E25" s="28">
        <v>0.21249999999999999</v>
      </c>
      <c r="F25" s="57">
        <f t="shared" si="0"/>
        <v>75</v>
      </c>
      <c r="G25" s="29" t="s">
        <v>119</v>
      </c>
      <c r="H25" s="57">
        <f t="shared" si="1"/>
        <v>0</v>
      </c>
      <c r="I25" s="57">
        <f t="shared" si="2"/>
        <v>10</v>
      </c>
      <c r="J25" s="30">
        <v>0</v>
      </c>
      <c r="K25" s="39">
        <v>0</v>
      </c>
      <c r="L25" s="57">
        <v>0</v>
      </c>
      <c r="M25" s="58">
        <v>75</v>
      </c>
      <c r="N25" s="58">
        <v>77</v>
      </c>
      <c r="O25" s="60">
        <v>63</v>
      </c>
      <c r="P25" s="58"/>
    </row>
    <row r="26" spans="1:16" ht="13.5" thickBot="1" x14ac:dyDescent="0.25">
      <c r="A26" s="57">
        <v>18</v>
      </c>
      <c r="B26" s="57">
        <v>88</v>
      </c>
      <c r="C26" s="28">
        <v>0.59444444444444444</v>
      </c>
      <c r="D26" s="57">
        <v>62</v>
      </c>
      <c r="E26" s="28">
        <v>0.20069444444444443</v>
      </c>
      <c r="F26" s="57">
        <f t="shared" si="0"/>
        <v>75</v>
      </c>
      <c r="G26" s="29" t="s">
        <v>119</v>
      </c>
      <c r="H26" s="57">
        <f t="shared" si="1"/>
        <v>0</v>
      </c>
      <c r="I26" s="57">
        <f t="shared" si="2"/>
        <v>10</v>
      </c>
      <c r="J26" s="30">
        <v>0</v>
      </c>
      <c r="K26" s="39">
        <v>0</v>
      </c>
      <c r="L26" s="57">
        <v>0</v>
      </c>
      <c r="M26" s="58">
        <v>75</v>
      </c>
      <c r="N26" s="58">
        <v>77</v>
      </c>
      <c r="O26" s="60">
        <v>62</v>
      </c>
      <c r="P26" s="58"/>
    </row>
    <row r="27" spans="1:16" ht="13.5" thickBot="1" x14ac:dyDescent="0.25">
      <c r="A27" s="58">
        <v>19</v>
      </c>
      <c r="B27" s="57">
        <v>91</v>
      </c>
      <c r="C27" s="28">
        <v>0.6381944444444444</v>
      </c>
      <c r="D27" s="57">
        <v>71</v>
      </c>
      <c r="E27" s="28">
        <v>0.17430555555555557</v>
      </c>
      <c r="F27" s="57">
        <f t="shared" si="0"/>
        <v>81</v>
      </c>
      <c r="G27" s="29" t="s">
        <v>92</v>
      </c>
      <c r="H27" s="57">
        <f t="shared" si="1"/>
        <v>0</v>
      </c>
      <c r="I27" s="57">
        <f t="shared" si="2"/>
        <v>16</v>
      </c>
      <c r="J27" s="30">
        <v>0.63</v>
      </c>
      <c r="K27" s="39">
        <v>0</v>
      </c>
      <c r="L27" s="57">
        <v>0</v>
      </c>
      <c r="M27" s="58">
        <v>77</v>
      </c>
      <c r="N27" s="58">
        <v>78</v>
      </c>
      <c r="O27" s="60">
        <v>71</v>
      </c>
      <c r="P27" s="58" t="s">
        <v>133</v>
      </c>
    </row>
    <row r="28" spans="1:16" ht="13.5" thickBot="1" x14ac:dyDescent="0.25">
      <c r="A28" s="57">
        <v>20</v>
      </c>
      <c r="B28" s="57">
        <v>92</v>
      </c>
      <c r="C28" s="28">
        <v>0.62569444444444444</v>
      </c>
      <c r="D28" s="57">
        <v>70</v>
      </c>
      <c r="E28" s="28">
        <v>0.12986111111111112</v>
      </c>
      <c r="F28" s="57">
        <f t="shared" si="0"/>
        <v>81</v>
      </c>
      <c r="G28" s="29" t="s">
        <v>92</v>
      </c>
      <c r="H28" s="57">
        <f t="shared" si="1"/>
        <v>0</v>
      </c>
      <c r="I28" s="57">
        <f t="shared" si="2"/>
        <v>16</v>
      </c>
      <c r="J28" s="30">
        <v>0</v>
      </c>
      <c r="K28" s="39">
        <v>0</v>
      </c>
      <c r="L28" s="57">
        <v>0</v>
      </c>
      <c r="M28" s="58">
        <v>79</v>
      </c>
      <c r="N28" s="58">
        <v>80</v>
      </c>
      <c r="O28" s="60">
        <v>70</v>
      </c>
      <c r="P28" s="58"/>
    </row>
    <row r="29" spans="1:16" ht="13.5" thickBot="1" x14ac:dyDescent="0.25">
      <c r="A29" s="58">
        <v>21</v>
      </c>
      <c r="B29" s="57">
        <v>94</v>
      </c>
      <c r="C29" s="28">
        <v>0.60347222222222219</v>
      </c>
      <c r="D29" s="57">
        <v>72</v>
      </c>
      <c r="E29" s="28">
        <v>0.24583333333333335</v>
      </c>
      <c r="F29" s="57">
        <f t="shared" si="0"/>
        <v>83</v>
      </c>
      <c r="G29" s="29" t="s">
        <v>75</v>
      </c>
      <c r="H29" s="57">
        <f t="shared" si="1"/>
        <v>0</v>
      </c>
      <c r="I29" s="57">
        <f t="shared" si="2"/>
        <v>18</v>
      </c>
      <c r="J29" s="30">
        <v>0.03</v>
      </c>
      <c r="K29" s="39">
        <v>0</v>
      </c>
      <c r="L29" s="57">
        <v>0</v>
      </c>
      <c r="M29" s="58">
        <v>80</v>
      </c>
      <c r="N29" s="58">
        <v>80</v>
      </c>
      <c r="O29" s="60">
        <v>72</v>
      </c>
      <c r="P29" s="58"/>
    </row>
    <row r="30" spans="1:16" ht="13.5" thickBot="1" x14ac:dyDescent="0.25">
      <c r="A30" s="57">
        <v>22</v>
      </c>
      <c r="B30" s="57">
        <v>90</v>
      </c>
      <c r="C30" s="28">
        <v>0.7006944444444444</v>
      </c>
      <c r="D30" s="57">
        <v>70</v>
      </c>
      <c r="E30" s="28">
        <v>0.35694444444444445</v>
      </c>
      <c r="F30" s="57">
        <f t="shared" si="0"/>
        <v>80</v>
      </c>
      <c r="G30" s="29" t="s">
        <v>73</v>
      </c>
      <c r="H30" s="57">
        <f t="shared" si="1"/>
        <v>0</v>
      </c>
      <c r="I30" s="57">
        <f t="shared" si="2"/>
        <v>15</v>
      </c>
      <c r="J30" s="30">
        <v>0</v>
      </c>
      <c r="K30" s="39">
        <v>0</v>
      </c>
      <c r="L30" s="57">
        <v>0</v>
      </c>
      <c r="M30" s="58">
        <v>82</v>
      </c>
      <c r="N30" s="58">
        <v>82</v>
      </c>
      <c r="O30" s="60">
        <v>70</v>
      </c>
      <c r="P30" s="58"/>
    </row>
    <row r="31" spans="1:16" ht="13.5" thickBot="1" x14ac:dyDescent="0.25">
      <c r="A31" s="58">
        <v>23</v>
      </c>
      <c r="B31" s="57">
        <v>90</v>
      </c>
      <c r="C31" s="28">
        <v>0.60625000000000007</v>
      </c>
      <c r="D31" s="57">
        <v>68</v>
      </c>
      <c r="E31" s="28">
        <v>0.99861111111111101</v>
      </c>
      <c r="F31" s="57">
        <f t="shared" si="0"/>
        <v>79</v>
      </c>
      <c r="G31" s="29" t="s">
        <v>127</v>
      </c>
      <c r="H31" s="57">
        <f t="shared" si="1"/>
        <v>0</v>
      </c>
      <c r="I31" s="57">
        <f t="shared" si="2"/>
        <v>14</v>
      </c>
      <c r="J31" s="30">
        <v>0.3</v>
      </c>
      <c r="K31" s="39">
        <v>0</v>
      </c>
      <c r="L31" s="57">
        <v>0</v>
      </c>
      <c r="M31" s="58">
        <v>81</v>
      </c>
      <c r="N31" s="58">
        <v>81</v>
      </c>
      <c r="O31" s="60">
        <v>75</v>
      </c>
      <c r="P31" s="58" t="s">
        <v>83</v>
      </c>
    </row>
    <row r="32" spans="1:16" ht="13.5" thickBot="1" x14ac:dyDescent="0.25">
      <c r="A32" s="57">
        <v>24</v>
      </c>
      <c r="B32" s="57">
        <v>81</v>
      </c>
      <c r="C32" s="28">
        <v>0.62291666666666667</v>
      </c>
      <c r="D32" s="57">
        <v>64</v>
      </c>
      <c r="E32" s="28">
        <v>0.99791666666666667</v>
      </c>
      <c r="F32" s="57">
        <f t="shared" si="0"/>
        <v>73</v>
      </c>
      <c r="G32" s="29" t="s">
        <v>104</v>
      </c>
      <c r="H32" s="57">
        <f t="shared" si="1"/>
        <v>0</v>
      </c>
      <c r="I32" s="57">
        <f t="shared" si="2"/>
        <v>8</v>
      </c>
      <c r="J32" s="30">
        <v>0.1</v>
      </c>
      <c r="K32" s="39">
        <v>0</v>
      </c>
      <c r="L32" s="57">
        <v>0</v>
      </c>
      <c r="M32" s="58">
        <v>81</v>
      </c>
      <c r="N32" s="58">
        <v>81</v>
      </c>
      <c r="O32" s="60">
        <v>68</v>
      </c>
      <c r="P32" s="58" t="s">
        <v>133</v>
      </c>
    </row>
    <row r="33" spans="1:16" ht="13.5" thickBot="1" x14ac:dyDescent="0.25">
      <c r="A33" s="58">
        <v>25</v>
      </c>
      <c r="B33" s="57">
        <v>84</v>
      </c>
      <c r="C33" s="28">
        <v>0.65694444444444444</v>
      </c>
      <c r="D33" s="57">
        <v>61</v>
      </c>
      <c r="E33" s="28">
        <v>0.18124999999999999</v>
      </c>
      <c r="F33" s="57">
        <f t="shared" si="0"/>
        <v>73</v>
      </c>
      <c r="G33" s="29" t="s">
        <v>104</v>
      </c>
      <c r="H33" s="57">
        <f t="shared" si="1"/>
        <v>0</v>
      </c>
      <c r="I33" s="57">
        <f t="shared" si="2"/>
        <v>8</v>
      </c>
      <c r="J33" s="30">
        <v>0</v>
      </c>
      <c r="K33" s="39">
        <v>0</v>
      </c>
      <c r="L33" s="57">
        <v>0</v>
      </c>
      <c r="M33" s="58">
        <v>75</v>
      </c>
      <c r="N33" s="58">
        <v>78</v>
      </c>
      <c r="O33" s="60">
        <v>61</v>
      </c>
      <c r="P33" s="58"/>
    </row>
    <row r="34" spans="1:16" ht="13.5" thickBot="1" x14ac:dyDescent="0.25">
      <c r="A34" s="57">
        <v>26</v>
      </c>
      <c r="B34" s="57">
        <v>89</v>
      </c>
      <c r="C34" s="28">
        <v>0.62638888888888888</v>
      </c>
      <c r="D34" s="57">
        <v>63</v>
      </c>
      <c r="E34" s="28">
        <v>0.19999999999999998</v>
      </c>
      <c r="F34" s="57">
        <f t="shared" si="0"/>
        <v>76</v>
      </c>
      <c r="G34" s="29" t="s">
        <v>84</v>
      </c>
      <c r="H34" s="57">
        <f t="shared" si="1"/>
        <v>0</v>
      </c>
      <c r="I34" s="57">
        <f t="shared" si="2"/>
        <v>11</v>
      </c>
      <c r="J34" s="30">
        <v>0</v>
      </c>
      <c r="K34" s="39">
        <v>0</v>
      </c>
      <c r="L34" s="57">
        <v>0</v>
      </c>
      <c r="M34" s="58">
        <v>76</v>
      </c>
      <c r="N34" s="58">
        <v>78</v>
      </c>
      <c r="O34" s="60">
        <v>63</v>
      </c>
      <c r="P34" s="58"/>
    </row>
    <row r="35" spans="1:16" ht="13.5" thickBot="1" x14ac:dyDescent="0.25">
      <c r="A35" s="58">
        <v>27</v>
      </c>
      <c r="B35" s="57">
        <v>83</v>
      </c>
      <c r="C35" s="28">
        <v>0.56805555555555554</v>
      </c>
      <c r="D35" s="57">
        <v>69</v>
      </c>
      <c r="E35" s="28">
        <v>0.99930555555555556</v>
      </c>
      <c r="F35" s="57">
        <f t="shared" si="0"/>
        <v>76</v>
      </c>
      <c r="G35" s="29" t="s">
        <v>84</v>
      </c>
      <c r="H35" s="57">
        <f t="shared" si="1"/>
        <v>0</v>
      </c>
      <c r="I35" s="57">
        <f t="shared" si="2"/>
        <v>11</v>
      </c>
      <c r="J35" s="30">
        <v>0.27</v>
      </c>
      <c r="K35" s="39">
        <v>0</v>
      </c>
      <c r="L35" s="57">
        <v>0</v>
      </c>
      <c r="M35" s="58">
        <v>79</v>
      </c>
      <c r="N35" s="58">
        <v>80</v>
      </c>
      <c r="O35" s="60">
        <v>71</v>
      </c>
      <c r="P35" s="58" t="s">
        <v>83</v>
      </c>
    </row>
    <row r="36" spans="1:16" ht="13.5" thickBot="1" x14ac:dyDescent="0.25">
      <c r="A36" s="57">
        <v>28</v>
      </c>
      <c r="B36" s="57">
        <v>83</v>
      </c>
      <c r="C36" s="28">
        <v>0.60902777777777783</v>
      </c>
      <c r="D36" s="57">
        <v>65</v>
      </c>
      <c r="E36" s="28">
        <v>0.99930555555555556</v>
      </c>
      <c r="F36" s="57">
        <f t="shared" si="0"/>
        <v>74</v>
      </c>
      <c r="G36" s="29" t="s">
        <v>119</v>
      </c>
      <c r="H36" s="57">
        <f t="shared" si="1"/>
        <v>0</v>
      </c>
      <c r="I36" s="57">
        <f t="shared" si="2"/>
        <v>9</v>
      </c>
      <c r="J36" s="30">
        <v>0.03</v>
      </c>
      <c r="K36" s="39">
        <v>0</v>
      </c>
      <c r="L36" s="57">
        <v>0</v>
      </c>
      <c r="M36" s="58">
        <v>76</v>
      </c>
      <c r="N36" s="58">
        <v>78</v>
      </c>
      <c r="O36" s="60">
        <v>66</v>
      </c>
      <c r="P36" s="55" t="s">
        <v>83</v>
      </c>
    </row>
    <row r="37" spans="1:16" ht="13.5" thickBot="1" x14ac:dyDescent="0.25">
      <c r="A37" s="58">
        <v>29</v>
      </c>
      <c r="B37" s="57">
        <v>79</v>
      </c>
      <c r="C37" s="28">
        <v>0.58124999999999993</v>
      </c>
      <c r="D37" s="57">
        <v>60</v>
      </c>
      <c r="E37" s="28">
        <v>0.24097222222222223</v>
      </c>
      <c r="F37" s="57">
        <f t="shared" si="0"/>
        <v>70</v>
      </c>
      <c r="G37" s="29" t="s">
        <v>128</v>
      </c>
      <c r="H37" s="57">
        <f t="shared" si="1"/>
        <v>0</v>
      </c>
      <c r="I37" s="57">
        <f t="shared" si="2"/>
        <v>5</v>
      </c>
      <c r="J37" s="30">
        <v>0</v>
      </c>
      <c r="K37" s="39">
        <v>0</v>
      </c>
      <c r="L37" s="57">
        <v>0</v>
      </c>
      <c r="M37" s="58">
        <v>73</v>
      </c>
      <c r="N37" s="58">
        <v>76</v>
      </c>
      <c r="O37" s="60">
        <v>60</v>
      </c>
      <c r="P37" s="58"/>
    </row>
    <row r="38" spans="1:16" ht="13.5" thickBot="1" x14ac:dyDescent="0.25">
      <c r="A38" s="58">
        <v>30</v>
      </c>
      <c r="B38" s="57">
        <v>84</v>
      </c>
      <c r="C38" s="28">
        <v>0.62222222222222223</v>
      </c>
      <c r="D38" s="57">
        <v>60</v>
      </c>
      <c r="E38" s="28">
        <v>0.1875</v>
      </c>
      <c r="F38" s="57">
        <f t="shared" si="0"/>
        <v>72</v>
      </c>
      <c r="G38" s="29" t="s">
        <v>104</v>
      </c>
      <c r="H38" s="57">
        <f t="shared" si="1"/>
        <v>0</v>
      </c>
      <c r="I38" s="57">
        <f t="shared" si="2"/>
        <v>7</v>
      </c>
      <c r="J38" s="30">
        <v>0</v>
      </c>
      <c r="K38" s="39">
        <v>0</v>
      </c>
      <c r="L38" s="57">
        <v>0</v>
      </c>
      <c r="M38" s="58">
        <v>73</v>
      </c>
      <c r="N38" s="58">
        <v>76</v>
      </c>
      <c r="O38" s="60">
        <v>60</v>
      </c>
      <c r="P38" s="58"/>
    </row>
    <row r="39" spans="1:16" ht="13.5" thickBot="1" x14ac:dyDescent="0.25">
      <c r="A39" s="32">
        <v>31</v>
      </c>
      <c r="B39" s="32">
        <v>85</v>
      </c>
      <c r="C39" s="33">
        <v>0.55486111111111114</v>
      </c>
      <c r="D39" s="32">
        <v>64</v>
      </c>
      <c r="E39" s="33">
        <v>8.6111111111111124E-2</v>
      </c>
      <c r="F39" s="32">
        <f t="shared" si="0"/>
        <v>75</v>
      </c>
      <c r="G39" s="34" t="s">
        <v>91</v>
      </c>
      <c r="H39" s="35">
        <f t="shared" si="1"/>
        <v>0</v>
      </c>
      <c r="I39" s="32">
        <f t="shared" si="2"/>
        <v>10</v>
      </c>
      <c r="J39" s="72">
        <v>0</v>
      </c>
      <c r="K39" s="64">
        <v>0</v>
      </c>
      <c r="L39" s="32">
        <v>0</v>
      </c>
      <c r="M39" s="35">
        <v>75</v>
      </c>
      <c r="N39" s="35">
        <v>76</v>
      </c>
      <c r="O39" s="35">
        <v>64</v>
      </c>
      <c r="P39" s="35"/>
    </row>
    <row r="40" spans="1:16" ht="13.5" thickBot="1" x14ac:dyDescent="0.25">
      <c r="A40" s="36" t="s">
        <v>36</v>
      </c>
      <c r="B40" s="105">
        <f>IF(B10="","",AVERAGE(B10:B39))</f>
        <v>86.766666666666666</v>
      </c>
      <c r="C40" s="104"/>
      <c r="D40" s="105">
        <f>IF(D10="","",AVERAGE(D10:D39))</f>
        <v>65.766666666666666</v>
      </c>
      <c r="E40" s="104"/>
      <c r="F40" s="105">
        <f>IF(F9="","",AVERAGE(F9:F39))</f>
        <v>76.41935483870968</v>
      </c>
      <c r="G40" s="105"/>
      <c r="H40" s="104">
        <f>IF(H9="","",SUM(H9:H39))</f>
        <v>0</v>
      </c>
      <c r="I40" s="104">
        <f>IF(I9="","",SUM(I9:I39))</f>
        <v>354</v>
      </c>
      <c r="J40" s="106">
        <f>IF(J9="","",SUM(J9:J39))</f>
        <v>2.8</v>
      </c>
      <c r="K40" s="105">
        <f>IF(K9="","",SUM(K9:K39))</f>
        <v>0</v>
      </c>
      <c r="L40" s="110"/>
      <c r="M40" s="105">
        <f>IF(M9="","",AVERAGE(M9:M39))</f>
        <v>76.333333333333329</v>
      </c>
      <c r="N40" s="105">
        <f>IF(N9="","",AVERAGE(N9:N39))</f>
        <v>77.533333333333331</v>
      </c>
      <c r="O40" s="105"/>
      <c r="P40" s="37"/>
    </row>
    <row r="41" spans="1:16" ht="13.5" thickBot="1" x14ac:dyDescent="0.25">
      <c r="A41" s="58" t="s">
        <v>11</v>
      </c>
      <c r="B41" s="57">
        <f>MAX(B9:B39)</f>
        <v>94</v>
      </c>
      <c r="C41" s="57"/>
      <c r="D41" s="57">
        <f>MAX(D9:D39)</f>
        <v>74</v>
      </c>
      <c r="E41" s="57"/>
      <c r="F41" s="57">
        <f>MAX(F9:F39)</f>
        <v>83</v>
      </c>
      <c r="G41" s="57"/>
      <c r="H41" s="58">
        <f>MAX(H9:H39)</f>
        <v>0</v>
      </c>
      <c r="I41" s="58">
        <f>MAX(I9:I39)</f>
        <v>18</v>
      </c>
      <c r="J41" s="30">
        <f>MAX(J9:J39)</f>
        <v>0.68</v>
      </c>
      <c r="K41" s="39">
        <f>MAX(K9:K39)</f>
        <v>0</v>
      </c>
      <c r="L41" s="57">
        <f>MAX(L9:L39)</f>
        <v>0</v>
      </c>
      <c r="M41" s="58"/>
      <c r="N41" s="58"/>
      <c r="O41" s="60"/>
      <c r="P41" s="58"/>
    </row>
    <row r="42" spans="1:16" ht="13.5" thickBot="1" x14ac:dyDescent="0.25">
      <c r="A42" s="57" t="s">
        <v>12</v>
      </c>
      <c r="B42" s="57">
        <f>MIN(B9:B39)</f>
        <v>79</v>
      </c>
      <c r="C42" s="57"/>
      <c r="D42" s="57">
        <f>MIN(D9:D39)</f>
        <v>59</v>
      </c>
      <c r="E42" s="57"/>
      <c r="F42" s="57">
        <f>MIN(F9:F39)</f>
        <v>70</v>
      </c>
      <c r="G42" s="57"/>
      <c r="H42" s="57">
        <f>MIN(H9:H39)</f>
        <v>0</v>
      </c>
      <c r="I42" s="57">
        <f>MIN(I9:I39)</f>
        <v>5</v>
      </c>
      <c r="J42" s="30">
        <f>MIN(J9:J39)</f>
        <v>0</v>
      </c>
      <c r="K42" s="39">
        <f>MIN(K9:K39)</f>
        <v>0</v>
      </c>
      <c r="L42" s="57">
        <f>MIN(L9:L39)</f>
        <v>0</v>
      </c>
      <c r="M42" s="57"/>
      <c r="N42" s="57"/>
      <c r="O42" s="59"/>
      <c r="P42" s="58"/>
    </row>
    <row r="43" spans="1:16" ht="13.5" thickBot="1" x14ac:dyDescent="0.25">
      <c r="A43" s="58" t="s">
        <v>22</v>
      </c>
      <c r="B43" s="39">
        <v>85</v>
      </c>
      <c r="C43" s="39"/>
      <c r="D43" s="39">
        <v>64.900000000000006</v>
      </c>
      <c r="E43" s="39"/>
      <c r="F43" s="39">
        <f>AVERAGE(B43,D43)</f>
        <v>74.95</v>
      </c>
      <c r="G43" s="39"/>
      <c r="H43" s="40">
        <v>1</v>
      </c>
      <c r="I43" s="58">
        <v>309</v>
      </c>
      <c r="J43" s="30">
        <v>4.7</v>
      </c>
      <c r="K43" s="39">
        <v>0</v>
      </c>
      <c r="L43" s="57"/>
      <c r="M43" s="58"/>
      <c r="N43" s="58"/>
      <c r="O43" s="60"/>
      <c r="P43" s="58"/>
    </row>
    <row r="44" spans="1:16" ht="13.5" thickBot="1" x14ac:dyDescent="0.25">
      <c r="A44" s="57" t="s">
        <v>23</v>
      </c>
      <c r="B44" s="107">
        <f>IF(B40="","",B40-B43)</f>
        <v>1.7666666666666657</v>
      </c>
      <c r="C44" s="107"/>
      <c r="D44" s="107">
        <f>IF(D40="","",D40-D43)</f>
        <v>0.86666666666666003</v>
      </c>
      <c r="E44" s="107"/>
      <c r="F44" s="107">
        <f>IF(F40="","",F40-F43)</f>
        <v>1.4693548387096769</v>
      </c>
      <c r="G44" s="107"/>
      <c r="H44" s="108">
        <f>IF(H40="","",H40-H43)</f>
        <v>-1</v>
      </c>
      <c r="I44" s="108">
        <f t="shared" ref="I44:K44" si="3">IF(I40="","",I40-I43)</f>
        <v>45</v>
      </c>
      <c r="J44" s="109">
        <f t="shared" si="3"/>
        <v>-1.9000000000000004</v>
      </c>
      <c r="K44" s="107">
        <f t="shared" si="3"/>
        <v>0</v>
      </c>
      <c r="L44" s="25"/>
      <c r="M44" s="25"/>
      <c r="N44" s="25"/>
      <c r="O44" s="25"/>
      <c r="P44" s="58"/>
    </row>
    <row r="45" spans="1:16" ht="13.5" thickBot="1" x14ac:dyDescent="0.25">
      <c r="A45" s="61" t="s">
        <v>49</v>
      </c>
      <c r="B45" s="57">
        <f>COUNTIF(B9:B39,"&gt;89")</f>
        <v>8</v>
      </c>
      <c r="C45" s="62" t="s">
        <v>50</v>
      </c>
      <c r="D45" s="57">
        <f>COUNTIF(D9:D39,"&lt;33")</f>
        <v>0</v>
      </c>
      <c r="E45" s="57"/>
      <c r="F45" s="57"/>
      <c r="G45" s="57"/>
      <c r="H45" s="58"/>
      <c r="I45" s="58"/>
      <c r="J45" s="57"/>
      <c r="K45" s="57"/>
      <c r="L45" s="57"/>
      <c r="M45" s="58"/>
      <c r="N45" s="58"/>
      <c r="O45" s="60"/>
      <c r="P45" s="38"/>
    </row>
    <row r="46" spans="1:16" x14ac:dyDescent="0.2">
      <c r="P46" s="41"/>
    </row>
    <row r="47" spans="1:16" x14ac:dyDescent="0.2">
      <c r="A47" s="16" t="s">
        <v>13</v>
      </c>
    </row>
    <row r="48" spans="1:16" x14ac:dyDescent="0.2">
      <c r="A48" s="16" t="s">
        <v>14</v>
      </c>
      <c r="P48" s="16"/>
    </row>
    <row r="49" spans="1:16" x14ac:dyDescent="0.2">
      <c r="A49" s="42" t="s">
        <v>26</v>
      </c>
      <c r="P49" s="16"/>
    </row>
    <row r="50" spans="1:16" x14ac:dyDescent="0.2">
      <c r="A50" s="16" t="s">
        <v>15</v>
      </c>
      <c r="P50" s="16"/>
    </row>
    <row r="51" spans="1:16" x14ac:dyDescent="0.2">
      <c r="A51" s="42" t="s">
        <v>16</v>
      </c>
      <c r="P51" s="16"/>
    </row>
    <row r="52" spans="1:16" x14ac:dyDescent="0.2">
      <c r="A52" s="42" t="s">
        <v>57</v>
      </c>
      <c r="P52" s="16"/>
    </row>
    <row r="53" spans="1:16" x14ac:dyDescent="0.2">
      <c r="A53" s="42" t="s">
        <v>45</v>
      </c>
      <c r="P53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view="pageLayout" zoomScaleNormal="100" workbookViewId="0">
      <selection activeCell="G40" sqref="G40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6" x14ac:dyDescent="0.2">
      <c r="A4" s="18"/>
    </row>
    <row r="5" spans="1:16" ht="16.5" thickBot="1" x14ac:dyDescent="0.3">
      <c r="A5" s="125" t="s">
        <v>66</v>
      </c>
      <c r="B5" s="125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1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58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58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58">
        <v>1</v>
      </c>
      <c r="B9" s="57">
        <v>87</v>
      </c>
      <c r="C9" s="28">
        <v>0.55277777777777781</v>
      </c>
      <c r="D9" s="57">
        <v>66</v>
      </c>
      <c r="E9" s="28">
        <v>0.99652777777777779</v>
      </c>
      <c r="F9" s="57">
        <f t="shared" ref="F9:F39" si="0">IF(B9="", "",ROUND(AVERAGE(B9,D9),0))</f>
        <v>77</v>
      </c>
      <c r="G9" s="29" t="s">
        <v>144</v>
      </c>
      <c r="H9" s="57">
        <f t="shared" ref="H9:H39" si="1">IF(F9="", "", IF(F9&lt;65,65-F9,0))</f>
        <v>0</v>
      </c>
      <c r="I9" s="57">
        <f>IF(F9="","",IF(F9&gt;65,F9-65,0))</f>
        <v>12</v>
      </c>
      <c r="J9" s="30">
        <v>0</v>
      </c>
      <c r="K9" s="39">
        <v>0</v>
      </c>
      <c r="L9" s="57">
        <v>0</v>
      </c>
      <c r="M9" s="58">
        <v>76</v>
      </c>
      <c r="N9" s="58">
        <v>78</v>
      </c>
      <c r="O9" s="60">
        <v>67</v>
      </c>
      <c r="P9" s="55"/>
    </row>
    <row r="10" spans="1:16" ht="13.5" thickBot="1" x14ac:dyDescent="0.25">
      <c r="A10" s="57">
        <v>2</v>
      </c>
      <c r="B10" s="57">
        <v>86</v>
      </c>
      <c r="C10" s="28">
        <v>0.57708333333333328</v>
      </c>
      <c r="D10" s="57">
        <v>62</v>
      </c>
      <c r="E10" s="28">
        <v>0.18958333333333333</v>
      </c>
      <c r="F10" s="57">
        <f t="shared" si="0"/>
        <v>74</v>
      </c>
      <c r="G10" s="29" t="s">
        <v>119</v>
      </c>
      <c r="H10" s="57">
        <f t="shared" si="1"/>
        <v>0</v>
      </c>
      <c r="I10" s="57">
        <f t="shared" ref="I10:I39" si="2">IF(F10="","",IF(F10&gt;65,F10-65,0))</f>
        <v>9</v>
      </c>
      <c r="J10" s="30">
        <v>0.03</v>
      </c>
      <c r="K10" s="63">
        <v>0</v>
      </c>
      <c r="L10" s="57">
        <v>0</v>
      </c>
      <c r="M10" s="58">
        <v>75</v>
      </c>
      <c r="N10" s="58">
        <v>77</v>
      </c>
      <c r="O10" s="60">
        <v>62</v>
      </c>
      <c r="P10" s="55" t="s">
        <v>87</v>
      </c>
    </row>
    <row r="11" spans="1:16" ht="13.5" thickBot="1" x14ac:dyDescent="0.25">
      <c r="A11" s="58">
        <v>3</v>
      </c>
      <c r="B11" s="57">
        <v>88</v>
      </c>
      <c r="C11" s="28">
        <v>0.54583333333333328</v>
      </c>
      <c r="D11" s="57">
        <v>64</v>
      </c>
      <c r="E11" s="28">
        <v>0.16597222222222222</v>
      </c>
      <c r="F11" s="57">
        <f t="shared" si="0"/>
        <v>76</v>
      </c>
      <c r="G11" s="29" t="s">
        <v>84</v>
      </c>
      <c r="H11" s="57">
        <f t="shared" si="1"/>
        <v>0</v>
      </c>
      <c r="I11" s="57">
        <f t="shared" si="2"/>
        <v>11</v>
      </c>
      <c r="J11" s="30" t="s">
        <v>71</v>
      </c>
      <c r="K11" s="63">
        <v>0</v>
      </c>
      <c r="L11" s="57">
        <v>0</v>
      </c>
      <c r="M11" s="58">
        <v>76</v>
      </c>
      <c r="N11" s="58">
        <v>77</v>
      </c>
      <c r="O11" s="60">
        <v>64</v>
      </c>
      <c r="P11" s="55"/>
    </row>
    <row r="12" spans="1:16" ht="13.5" thickBot="1" x14ac:dyDescent="0.25">
      <c r="A12" s="57">
        <v>4</v>
      </c>
      <c r="B12" s="57">
        <v>71</v>
      </c>
      <c r="C12" s="28">
        <v>0.69374999999999998</v>
      </c>
      <c r="D12" s="57">
        <v>55</v>
      </c>
      <c r="E12" s="28">
        <v>0.23472222222222219</v>
      </c>
      <c r="F12" s="57">
        <f>IF(B12="", "",ROUND(AVERAGE(B12,D12),0))</f>
        <v>63</v>
      </c>
      <c r="G12" s="29" t="s">
        <v>125</v>
      </c>
      <c r="H12" s="57">
        <f t="shared" si="1"/>
        <v>2</v>
      </c>
      <c r="I12" s="57">
        <f t="shared" si="2"/>
        <v>0</v>
      </c>
      <c r="J12" s="30">
        <v>0.47</v>
      </c>
      <c r="K12" s="63">
        <v>0</v>
      </c>
      <c r="L12" s="57">
        <v>0</v>
      </c>
      <c r="M12" s="58">
        <v>73</v>
      </c>
      <c r="N12" s="58">
        <v>77</v>
      </c>
      <c r="O12" s="60">
        <v>55</v>
      </c>
      <c r="P12" s="58" t="s">
        <v>123</v>
      </c>
    </row>
    <row r="13" spans="1:16" ht="13.5" thickBot="1" x14ac:dyDescent="0.25">
      <c r="A13" s="58">
        <v>5</v>
      </c>
      <c r="B13" s="57">
        <v>78</v>
      </c>
      <c r="C13" s="28">
        <v>0.54652777777777783</v>
      </c>
      <c r="D13" s="57">
        <v>52</v>
      </c>
      <c r="E13" s="28">
        <v>0.19791666666666666</v>
      </c>
      <c r="F13" s="57">
        <f t="shared" si="0"/>
        <v>65</v>
      </c>
      <c r="G13" s="29" t="s">
        <v>124</v>
      </c>
      <c r="H13" s="57">
        <f t="shared" si="1"/>
        <v>0</v>
      </c>
      <c r="I13" s="57">
        <f t="shared" si="2"/>
        <v>0</v>
      </c>
      <c r="J13" s="30">
        <v>0</v>
      </c>
      <c r="K13" s="39">
        <v>0</v>
      </c>
      <c r="L13" s="57">
        <v>0</v>
      </c>
      <c r="M13" s="58">
        <v>68</v>
      </c>
      <c r="N13" s="58">
        <v>72</v>
      </c>
      <c r="O13" s="60">
        <v>52</v>
      </c>
      <c r="P13" s="58"/>
    </row>
    <row r="14" spans="1:16" ht="13.5" thickBot="1" x14ac:dyDescent="0.25">
      <c r="A14" s="57">
        <v>6</v>
      </c>
      <c r="B14" s="57">
        <v>72</v>
      </c>
      <c r="C14" s="28">
        <v>0.70624999999999993</v>
      </c>
      <c r="D14" s="57">
        <v>61</v>
      </c>
      <c r="E14" s="28">
        <v>0</v>
      </c>
      <c r="F14" s="57">
        <f t="shared" si="0"/>
        <v>67</v>
      </c>
      <c r="G14" s="29" t="s">
        <v>77</v>
      </c>
      <c r="H14" s="57">
        <f t="shared" si="1"/>
        <v>0</v>
      </c>
      <c r="I14" s="57">
        <f t="shared" si="2"/>
        <v>2</v>
      </c>
      <c r="J14" s="30">
        <v>0</v>
      </c>
      <c r="K14" s="63">
        <v>0</v>
      </c>
      <c r="L14" s="57">
        <v>0</v>
      </c>
      <c r="M14" s="58">
        <v>72</v>
      </c>
      <c r="N14" s="58">
        <v>73</v>
      </c>
      <c r="O14" s="60">
        <v>61</v>
      </c>
      <c r="P14" s="58"/>
    </row>
    <row r="15" spans="1:16" ht="13.5" thickBot="1" x14ac:dyDescent="0.25">
      <c r="A15" s="58">
        <v>7</v>
      </c>
      <c r="B15" s="57">
        <v>77</v>
      </c>
      <c r="C15" s="28">
        <v>0.59375</v>
      </c>
      <c r="D15" s="57">
        <v>62</v>
      </c>
      <c r="E15" s="28">
        <v>0.99583333333333324</v>
      </c>
      <c r="F15" s="57">
        <f t="shared" si="0"/>
        <v>70</v>
      </c>
      <c r="G15" s="29" t="s">
        <v>128</v>
      </c>
      <c r="H15" s="57">
        <f t="shared" si="1"/>
        <v>0</v>
      </c>
      <c r="I15" s="57">
        <f t="shared" si="2"/>
        <v>5</v>
      </c>
      <c r="J15" s="30" t="s">
        <v>71</v>
      </c>
      <c r="K15" s="63">
        <v>0</v>
      </c>
      <c r="L15" s="57">
        <v>0</v>
      </c>
      <c r="M15" s="58">
        <v>71</v>
      </c>
      <c r="N15" s="58">
        <v>73</v>
      </c>
      <c r="O15" s="60">
        <v>64</v>
      </c>
      <c r="P15" s="58"/>
    </row>
    <row r="16" spans="1:16" ht="13.5" thickBot="1" x14ac:dyDescent="0.25">
      <c r="A16" s="57">
        <v>8</v>
      </c>
      <c r="B16" s="57">
        <v>82</v>
      </c>
      <c r="C16" s="28">
        <v>0.58402777777777781</v>
      </c>
      <c r="D16" s="57">
        <v>57</v>
      </c>
      <c r="E16" s="28">
        <v>0.13472222222222222</v>
      </c>
      <c r="F16" s="57">
        <f t="shared" si="0"/>
        <v>70</v>
      </c>
      <c r="G16" s="29" t="s">
        <v>128</v>
      </c>
      <c r="H16" s="57">
        <f t="shared" si="1"/>
        <v>0</v>
      </c>
      <c r="I16" s="57">
        <f t="shared" si="2"/>
        <v>5</v>
      </c>
      <c r="J16" s="30">
        <v>0</v>
      </c>
      <c r="K16" s="39">
        <v>0</v>
      </c>
      <c r="L16" s="57">
        <v>0</v>
      </c>
      <c r="M16" s="58">
        <v>69</v>
      </c>
      <c r="N16" s="58">
        <v>72</v>
      </c>
      <c r="O16" s="60">
        <v>57</v>
      </c>
      <c r="P16" s="58"/>
    </row>
    <row r="17" spans="1:16" ht="13.5" thickBot="1" x14ac:dyDescent="0.25">
      <c r="A17" s="58">
        <v>9</v>
      </c>
      <c r="B17" s="57">
        <v>83</v>
      </c>
      <c r="C17" s="28">
        <v>0.55763888888888891</v>
      </c>
      <c r="D17" s="57">
        <v>55</v>
      </c>
      <c r="E17" s="28">
        <v>0.17361111111111113</v>
      </c>
      <c r="F17" s="57">
        <f t="shared" si="0"/>
        <v>69</v>
      </c>
      <c r="G17" s="29" t="s">
        <v>122</v>
      </c>
      <c r="H17" s="57">
        <f t="shared" si="1"/>
        <v>0</v>
      </c>
      <c r="I17" s="57">
        <f t="shared" si="2"/>
        <v>4</v>
      </c>
      <c r="J17" s="30">
        <v>0</v>
      </c>
      <c r="K17" s="39">
        <v>0</v>
      </c>
      <c r="L17" s="57">
        <v>0</v>
      </c>
      <c r="M17" s="58">
        <v>70</v>
      </c>
      <c r="N17" s="58">
        <v>73</v>
      </c>
      <c r="O17" s="60">
        <v>55</v>
      </c>
      <c r="P17" s="58"/>
    </row>
    <row r="18" spans="1:16" ht="13.5" thickBot="1" x14ac:dyDescent="0.25">
      <c r="A18" s="57">
        <v>10</v>
      </c>
      <c r="B18" s="57">
        <v>87</v>
      </c>
      <c r="C18" s="28">
        <v>0.60277777777777775</v>
      </c>
      <c r="D18" s="57">
        <v>59</v>
      </c>
      <c r="E18" s="28">
        <v>7.2222222222222229E-2</v>
      </c>
      <c r="F18" s="57">
        <f t="shared" si="0"/>
        <v>73</v>
      </c>
      <c r="G18" s="29" t="s">
        <v>130</v>
      </c>
      <c r="H18" s="57">
        <f t="shared" si="1"/>
        <v>0</v>
      </c>
      <c r="I18" s="57">
        <f t="shared" si="2"/>
        <v>8</v>
      </c>
      <c r="J18" s="30">
        <v>0</v>
      </c>
      <c r="K18" s="39">
        <v>0</v>
      </c>
      <c r="L18" s="57">
        <v>0</v>
      </c>
      <c r="M18" s="58">
        <v>72</v>
      </c>
      <c r="N18" s="58">
        <v>74</v>
      </c>
      <c r="O18" s="60">
        <v>59</v>
      </c>
      <c r="P18" s="58"/>
    </row>
    <row r="19" spans="1:16" ht="13.5" thickBot="1" x14ac:dyDescent="0.25">
      <c r="A19" s="58">
        <v>11</v>
      </c>
      <c r="B19" s="57">
        <v>84</v>
      </c>
      <c r="C19" s="28">
        <v>0.6118055555555556</v>
      </c>
      <c r="D19" s="57">
        <v>64</v>
      </c>
      <c r="E19" s="28">
        <v>0.99722222222222223</v>
      </c>
      <c r="F19" s="57">
        <f t="shared" si="0"/>
        <v>74</v>
      </c>
      <c r="G19" s="29" t="s">
        <v>119</v>
      </c>
      <c r="H19" s="57">
        <f t="shared" si="1"/>
        <v>0</v>
      </c>
      <c r="I19" s="57">
        <f t="shared" si="2"/>
        <v>9</v>
      </c>
      <c r="J19" s="30">
        <v>0.02</v>
      </c>
      <c r="K19" s="39">
        <v>0</v>
      </c>
      <c r="L19" s="57">
        <v>0</v>
      </c>
      <c r="M19" s="58">
        <v>72</v>
      </c>
      <c r="N19" s="58">
        <v>74</v>
      </c>
      <c r="O19" s="60">
        <v>67</v>
      </c>
      <c r="P19" s="58"/>
    </row>
    <row r="20" spans="1:16" ht="13.5" thickBot="1" x14ac:dyDescent="0.25">
      <c r="A20" s="57">
        <v>12</v>
      </c>
      <c r="B20" s="57">
        <v>79</v>
      </c>
      <c r="C20" s="28">
        <v>0.56527777777777777</v>
      </c>
      <c r="D20" s="57">
        <v>60</v>
      </c>
      <c r="E20" s="28">
        <v>0.22916666666666666</v>
      </c>
      <c r="F20" s="57">
        <f t="shared" si="0"/>
        <v>70</v>
      </c>
      <c r="G20" s="29" t="s">
        <v>128</v>
      </c>
      <c r="H20" s="57">
        <f t="shared" si="1"/>
        <v>0</v>
      </c>
      <c r="I20" s="57">
        <f t="shared" si="2"/>
        <v>5</v>
      </c>
      <c r="J20" s="30">
        <v>0</v>
      </c>
      <c r="K20" s="39">
        <v>0</v>
      </c>
      <c r="L20" s="57">
        <v>0</v>
      </c>
      <c r="M20" s="58">
        <v>73</v>
      </c>
      <c r="N20" s="58">
        <v>75</v>
      </c>
      <c r="O20" s="60">
        <v>60</v>
      </c>
      <c r="P20" s="58"/>
    </row>
    <row r="21" spans="1:16" ht="13.5" thickBot="1" x14ac:dyDescent="0.25">
      <c r="A21" s="58">
        <v>13</v>
      </c>
      <c r="B21" s="57">
        <v>81</v>
      </c>
      <c r="C21" s="28">
        <v>0.59166666666666667</v>
      </c>
      <c r="D21" s="57">
        <v>56</v>
      </c>
      <c r="E21" s="28">
        <v>0.22916666666666666</v>
      </c>
      <c r="F21" s="57">
        <f t="shared" si="0"/>
        <v>69</v>
      </c>
      <c r="G21" s="29" t="s">
        <v>122</v>
      </c>
      <c r="H21" s="57">
        <f t="shared" si="1"/>
        <v>0</v>
      </c>
      <c r="I21" s="57">
        <f t="shared" si="2"/>
        <v>4</v>
      </c>
      <c r="J21" s="30">
        <v>0</v>
      </c>
      <c r="K21" s="39">
        <v>0</v>
      </c>
      <c r="L21" s="57">
        <v>0</v>
      </c>
      <c r="M21" s="58">
        <v>72</v>
      </c>
      <c r="N21" s="58">
        <v>75</v>
      </c>
      <c r="O21" s="60">
        <v>56</v>
      </c>
      <c r="P21" s="58"/>
    </row>
    <row r="22" spans="1:16" ht="13.5" thickBot="1" x14ac:dyDescent="0.25">
      <c r="A22" s="57">
        <v>14</v>
      </c>
      <c r="B22" s="57">
        <v>85</v>
      </c>
      <c r="C22" s="28">
        <v>0.59166666666666667</v>
      </c>
      <c r="D22" s="57">
        <v>60</v>
      </c>
      <c r="E22" s="28">
        <v>0.22152777777777777</v>
      </c>
      <c r="F22" s="57">
        <f t="shared" si="0"/>
        <v>73</v>
      </c>
      <c r="G22" s="29" t="s">
        <v>130</v>
      </c>
      <c r="H22" s="57">
        <f t="shared" si="1"/>
        <v>0</v>
      </c>
      <c r="I22" s="57">
        <f t="shared" si="2"/>
        <v>8</v>
      </c>
      <c r="J22" s="30">
        <v>0</v>
      </c>
      <c r="K22" s="39">
        <v>0</v>
      </c>
      <c r="L22" s="57">
        <v>0</v>
      </c>
      <c r="M22" s="58">
        <v>73</v>
      </c>
      <c r="N22" s="58">
        <v>76</v>
      </c>
      <c r="O22" s="60">
        <v>60</v>
      </c>
      <c r="P22" s="58"/>
    </row>
    <row r="23" spans="1:16" ht="13.5" thickBot="1" x14ac:dyDescent="0.25">
      <c r="A23" s="58">
        <v>15</v>
      </c>
      <c r="B23" s="57">
        <v>89</v>
      </c>
      <c r="C23" s="28">
        <v>0.62916666666666665</v>
      </c>
      <c r="D23" s="57">
        <v>65</v>
      </c>
      <c r="E23" s="28">
        <v>9.8611111111111108E-2</v>
      </c>
      <c r="F23" s="57">
        <f>IF(B23="", "",ROUND(AVERAGE(B23,D23),0))</f>
        <v>77</v>
      </c>
      <c r="G23" s="29" t="s">
        <v>144</v>
      </c>
      <c r="H23" s="57">
        <f t="shared" si="1"/>
        <v>0</v>
      </c>
      <c r="I23" s="57">
        <f t="shared" si="2"/>
        <v>12</v>
      </c>
      <c r="J23" s="30">
        <v>0</v>
      </c>
      <c r="K23" s="39">
        <v>0</v>
      </c>
      <c r="L23" s="57">
        <v>0</v>
      </c>
      <c r="M23" s="58">
        <v>76</v>
      </c>
      <c r="N23" s="58">
        <v>77</v>
      </c>
      <c r="O23" s="60">
        <v>70</v>
      </c>
      <c r="P23" s="58"/>
    </row>
    <row r="24" spans="1:16" ht="13.5" thickBot="1" x14ac:dyDescent="0.25">
      <c r="A24" s="57">
        <v>16</v>
      </c>
      <c r="B24" s="57">
        <v>86</v>
      </c>
      <c r="C24" s="28">
        <v>0.43958333333333338</v>
      </c>
      <c r="D24" s="57">
        <v>66</v>
      </c>
      <c r="E24" s="28">
        <v>0.20833333333333334</v>
      </c>
      <c r="F24" s="57">
        <f t="shared" si="0"/>
        <v>76</v>
      </c>
      <c r="G24" s="29" t="s">
        <v>84</v>
      </c>
      <c r="H24" s="57">
        <f t="shared" si="1"/>
        <v>0</v>
      </c>
      <c r="I24" s="57">
        <f t="shared" si="2"/>
        <v>11</v>
      </c>
      <c r="J24" s="30">
        <v>0</v>
      </c>
      <c r="K24" s="39">
        <v>0</v>
      </c>
      <c r="L24" s="57">
        <v>0</v>
      </c>
      <c r="M24" s="58">
        <v>78</v>
      </c>
      <c r="N24" s="58">
        <v>78</v>
      </c>
      <c r="O24" s="60">
        <v>66</v>
      </c>
      <c r="P24" s="58"/>
    </row>
    <row r="25" spans="1:16" ht="13.5" thickBot="1" x14ac:dyDescent="0.25">
      <c r="A25" s="58">
        <v>17</v>
      </c>
      <c r="B25" s="57">
        <v>86</v>
      </c>
      <c r="C25" s="28">
        <v>0.59236111111111112</v>
      </c>
      <c r="D25" s="57">
        <v>67</v>
      </c>
      <c r="E25" s="28">
        <v>0.99861111111111101</v>
      </c>
      <c r="F25" s="57">
        <f t="shared" si="0"/>
        <v>77</v>
      </c>
      <c r="G25" s="29" t="s">
        <v>144</v>
      </c>
      <c r="H25" s="57">
        <f t="shared" si="1"/>
        <v>0</v>
      </c>
      <c r="I25" s="57">
        <f t="shared" si="2"/>
        <v>12</v>
      </c>
      <c r="J25" s="30">
        <v>0.04</v>
      </c>
      <c r="K25" s="39">
        <v>0</v>
      </c>
      <c r="L25" s="57">
        <v>0</v>
      </c>
      <c r="M25" s="58">
        <v>77</v>
      </c>
      <c r="N25" s="58">
        <v>78</v>
      </c>
      <c r="O25" s="60">
        <v>69</v>
      </c>
      <c r="P25" s="58" t="s">
        <v>83</v>
      </c>
    </row>
    <row r="26" spans="1:16" ht="13.5" thickBot="1" x14ac:dyDescent="0.25">
      <c r="A26" s="57">
        <v>18</v>
      </c>
      <c r="B26" s="57">
        <v>85</v>
      </c>
      <c r="C26" s="28">
        <v>0.61249999999999993</v>
      </c>
      <c r="D26" s="57">
        <v>63</v>
      </c>
      <c r="E26" s="28">
        <v>0.23402777777777781</v>
      </c>
      <c r="F26" s="57">
        <f t="shared" si="0"/>
        <v>74</v>
      </c>
      <c r="G26" s="29" t="s">
        <v>119</v>
      </c>
      <c r="H26" s="57">
        <f t="shared" si="1"/>
        <v>0</v>
      </c>
      <c r="I26" s="57">
        <f t="shared" si="2"/>
        <v>9</v>
      </c>
      <c r="J26" s="30">
        <v>0</v>
      </c>
      <c r="K26" s="39">
        <v>0</v>
      </c>
      <c r="L26" s="57">
        <v>0</v>
      </c>
      <c r="M26" s="58">
        <v>75</v>
      </c>
      <c r="N26" s="58">
        <v>77</v>
      </c>
      <c r="O26" s="60">
        <v>63</v>
      </c>
      <c r="P26" s="58"/>
    </row>
    <row r="27" spans="1:16" ht="13.5" thickBot="1" x14ac:dyDescent="0.25">
      <c r="A27" s="58">
        <v>19</v>
      </c>
      <c r="B27" s="57">
        <v>87</v>
      </c>
      <c r="C27" s="28">
        <v>0.57361111111111118</v>
      </c>
      <c r="D27" s="57">
        <v>63</v>
      </c>
      <c r="E27" s="28">
        <v>0.20694444444444446</v>
      </c>
      <c r="F27" s="57">
        <f t="shared" si="0"/>
        <v>75</v>
      </c>
      <c r="G27" s="29" t="s">
        <v>91</v>
      </c>
      <c r="H27" s="57">
        <f t="shared" si="1"/>
        <v>0</v>
      </c>
      <c r="I27" s="57">
        <f t="shared" si="2"/>
        <v>10</v>
      </c>
      <c r="J27" s="30" t="s">
        <v>71</v>
      </c>
      <c r="K27" s="39">
        <v>0</v>
      </c>
      <c r="L27" s="57">
        <v>0</v>
      </c>
      <c r="M27" s="58">
        <v>76</v>
      </c>
      <c r="N27" s="58">
        <v>78</v>
      </c>
      <c r="O27" s="60">
        <v>63</v>
      </c>
      <c r="P27" s="58" t="s">
        <v>83</v>
      </c>
    </row>
    <row r="28" spans="1:16" ht="13.5" thickBot="1" x14ac:dyDescent="0.25">
      <c r="A28" s="57">
        <v>20</v>
      </c>
      <c r="B28" s="57">
        <v>92</v>
      </c>
      <c r="C28" s="28">
        <v>0.60486111111111118</v>
      </c>
      <c r="D28" s="57">
        <v>64</v>
      </c>
      <c r="E28" s="28">
        <v>0.18055555555555555</v>
      </c>
      <c r="F28" s="57">
        <f t="shared" si="0"/>
        <v>78</v>
      </c>
      <c r="G28" s="29" t="s">
        <v>73</v>
      </c>
      <c r="H28" s="57">
        <f t="shared" si="1"/>
        <v>0</v>
      </c>
      <c r="I28" s="57">
        <f t="shared" si="2"/>
        <v>13</v>
      </c>
      <c r="J28" s="30">
        <v>0</v>
      </c>
      <c r="K28" s="39">
        <v>0</v>
      </c>
      <c r="L28" s="57">
        <v>0</v>
      </c>
      <c r="M28" s="58">
        <v>76</v>
      </c>
      <c r="N28" s="58">
        <v>77</v>
      </c>
      <c r="O28" s="60">
        <v>64</v>
      </c>
      <c r="P28" s="58"/>
    </row>
    <row r="29" spans="1:16" ht="13.5" thickBot="1" x14ac:dyDescent="0.25">
      <c r="A29" s="58">
        <v>21</v>
      </c>
      <c r="B29" s="57">
        <v>89</v>
      </c>
      <c r="C29" s="28">
        <v>0.62986111111111109</v>
      </c>
      <c r="D29" s="57">
        <v>69</v>
      </c>
      <c r="E29" s="28">
        <v>0.16805555555555554</v>
      </c>
      <c r="F29" s="57">
        <f t="shared" si="0"/>
        <v>79</v>
      </c>
      <c r="G29" s="29" t="s">
        <v>92</v>
      </c>
      <c r="H29" s="57">
        <f t="shared" si="1"/>
        <v>0</v>
      </c>
      <c r="I29" s="57">
        <f t="shared" si="2"/>
        <v>14</v>
      </c>
      <c r="J29" s="30">
        <v>0</v>
      </c>
      <c r="K29" s="39">
        <v>0</v>
      </c>
      <c r="L29" s="57">
        <v>0</v>
      </c>
      <c r="M29" s="58">
        <v>78</v>
      </c>
      <c r="N29" s="58">
        <v>79</v>
      </c>
      <c r="O29" s="60">
        <v>69</v>
      </c>
      <c r="P29" s="58"/>
    </row>
    <row r="30" spans="1:16" ht="13.5" thickBot="1" x14ac:dyDescent="0.25">
      <c r="A30" s="57">
        <v>22</v>
      </c>
      <c r="B30" s="57">
        <v>81</v>
      </c>
      <c r="C30" s="28">
        <v>0.57777777777777783</v>
      </c>
      <c r="D30" s="57">
        <v>62</v>
      </c>
      <c r="E30" s="28">
        <v>0.9902777777777777</v>
      </c>
      <c r="F30" s="57">
        <f t="shared" si="0"/>
        <v>72</v>
      </c>
      <c r="G30" s="29" t="s">
        <v>130</v>
      </c>
      <c r="H30" s="57">
        <f t="shared" si="1"/>
        <v>0</v>
      </c>
      <c r="I30" s="57">
        <f t="shared" si="2"/>
        <v>7</v>
      </c>
      <c r="J30" s="30">
        <v>0.41</v>
      </c>
      <c r="K30" s="39">
        <v>0</v>
      </c>
      <c r="L30" s="57">
        <v>0</v>
      </c>
      <c r="M30" s="58">
        <v>77</v>
      </c>
      <c r="N30" s="58">
        <v>79</v>
      </c>
      <c r="O30" s="60">
        <v>68</v>
      </c>
      <c r="P30" s="58" t="s">
        <v>83</v>
      </c>
    </row>
    <row r="31" spans="1:16" ht="13.5" thickBot="1" x14ac:dyDescent="0.25">
      <c r="A31" s="58">
        <v>23</v>
      </c>
      <c r="B31" s="57">
        <v>79</v>
      </c>
      <c r="C31" s="28">
        <v>0.59097222222222223</v>
      </c>
      <c r="D31" s="57">
        <v>57</v>
      </c>
      <c r="E31" s="28">
        <v>0.24236111111111111</v>
      </c>
      <c r="F31" s="57">
        <f t="shared" si="0"/>
        <v>68</v>
      </c>
      <c r="G31" s="29" t="s">
        <v>122</v>
      </c>
      <c r="H31" s="57">
        <f t="shared" si="1"/>
        <v>0</v>
      </c>
      <c r="I31" s="57">
        <f t="shared" si="2"/>
        <v>3</v>
      </c>
      <c r="J31" s="30">
        <v>0.01</v>
      </c>
      <c r="K31" s="39">
        <v>0</v>
      </c>
      <c r="L31" s="57">
        <v>0</v>
      </c>
      <c r="M31" s="58">
        <v>71</v>
      </c>
      <c r="N31" s="58">
        <v>75</v>
      </c>
      <c r="O31" s="60">
        <v>57</v>
      </c>
      <c r="P31" s="58"/>
    </row>
    <row r="32" spans="1:16" ht="13.5" thickBot="1" x14ac:dyDescent="0.25">
      <c r="A32" s="57">
        <v>24</v>
      </c>
      <c r="B32" s="57">
        <v>79</v>
      </c>
      <c r="C32" s="28">
        <v>0.57847222222222217</v>
      </c>
      <c r="D32" s="57">
        <v>53</v>
      </c>
      <c r="E32" s="28">
        <v>0.23958333333333334</v>
      </c>
      <c r="F32" s="57">
        <f t="shared" si="0"/>
        <v>66</v>
      </c>
      <c r="G32" s="29" t="s">
        <v>77</v>
      </c>
      <c r="H32" s="57">
        <f t="shared" si="1"/>
        <v>0</v>
      </c>
      <c r="I32" s="57">
        <f t="shared" si="2"/>
        <v>1</v>
      </c>
      <c r="J32" s="30">
        <v>0</v>
      </c>
      <c r="K32" s="39">
        <v>0</v>
      </c>
      <c r="L32" s="57">
        <v>0</v>
      </c>
      <c r="M32" s="58">
        <v>70</v>
      </c>
      <c r="N32" s="58">
        <v>74</v>
      </c>
      <c r="O32" s="60">
        <v>53</v>
      </c>
      <c r="P32" s="58"/>
    </row>
    <row r="33" spans="1:16" ht="13.5" thickBot="1" x14ac:dyDescent="0.25">
      <c r="A33" s="58">
        <v>25</v>
      </c>
      <c r="B33" s="57">
        <v>78</v>
      </c>
      <c r="C33" s="28">
        <v>0.59444444444444444</v>
      </c>
      <c r="D33" s="57">
        <v>53</v>
      </c>
      <c r="E33" s="28">
        <v>0.22152777777777777</v>
      </c>
      <c r="F33" s="57">
        <f t="shared" si="0"/>
        <v>66</v>
      </c>
      <c r="G33" s="29" t="s">
        <v>77</v>
      </c>
      <c r="H33" s="57">
        <f t="shared" si="1"/>
        <v>0</v>
      </c>
      <c r="I33" s="57">
        <f t="shared" si="2"/>
        <v>1</v>
      </c>
      <c r="J33" s="30">
        <v>0</v>
      </c>
      <c r="K33" s="39">
        <v>0</v>
      </c>
      <c r="L33" s="57">
        <v>0</v>
      </c>
      <c r="M33" s="58">
        <v>70</v>
      </c>
      <c r="N33" s="58">
        <v>74</v>
      </c>
      <c r="O33" s="60">
        <v>53</v>
      </c>
      <c r="P33" s="58"/>
    </row>
    <row r="34" spans="1:16" ht="13.5" thickBot="1" x14ac:dyDescent="0.25">
      <c r="A34" s="57">
        <v>26</v>
      </c>
      <c r="B34" s="57">
        <v>81</v>
      </c>
      <c r="C34" s="28">
        <v>0.54583333333333328</v>
      </c>
      <c r="D34" s="57">
        <v>56</v>
      </c>
      <c r="E34" s="28">
        <v>0.15486111111111112</v>
      </c>
      <c r="F34" s="57">
        <f t="shared" si="0"/>
        <v>69</v>
      </c>
      <c r="G34" s="29" t="s">
        <v>128</v>
      </c>
      <c r="H34" s="57">
        <f t="shared" si="1"/>
        <v>0</v>
      </c>
      <c r="I34" s="57">
        <f t="shared" si="2"/>
        <v>4</v>
      </c>
      <c r="J34" s="30">
        <v>0</v>
      </c>
      <c r="K34" s="39">
        <v>0</v>
      </c>
      <c r="L34" s="57">
        <v>0</v>
      </c>
      <c r="M34" s="58">
        <v>71</v>
      </c>
      <c r="N34" s="58">
        <v>73</v>
      </c>
      <c r="O34" s="60">
        <v>56</v>
      </c>
      <c r="P34" s="58"/>
    </row>
    <row r="35" spans="1:16" ht="13.5" thickBot="1" x14ac:dyDescent="0.25">
      <c r="A35" s="58">
        <v>27</v>
      </c>
      <c r="B35" s="57">
        <v>83</v>
      </c>
      <c r="C35" s="28">
        <v>0.60138888888888886</v>
      </c>
      <c r="D35" s="57">
        <v>56</v>
      </c>
      <c r="E35" s="28">
        <v>0.22222222222222221</v>
      </c>
      <c r="F35" s="57">
        <f t="shared" si="0"/>
        <v>70</v>
      </c>
      <c r="G35" s="29" t="s">
        <v>105</v>
      </c>
      <c r="H35" s="57">
        <f t="shared" si="1"/>
        <v>0</v>
      </c>
      <c r="I35" s="57">
        <f t="shared" si="2"/>
        <v>5</v>
      </c>
      <c r="J35" s="30">
        <v>0</v>
      </c>
      <c r="K35" s="39">
        <v>0</v>
      </c>
      <c r="L35" s="57">
        <v>0</v>
      </c>
      <c r="M35" s="58">
        <v>71</v>
      </c>
      <c r="N35" s="58">
        <v>74</v>
      </c>
      <c r="O35" s="60">
        <v>56</v>
      </c>
      <c r="P35" s="58"/>
    </row>
    <row r="36" spans="1:16" ht="13.5" thickBot="1" x14ac:dyDescent="0.25">
      <c r="A36" s="57">
        <v>28</v>
      </c>
      <c r="B36" s="57">
        <v>84</v>
      </c>
      <c r="C36" s="28">
        <v>0.61041666666666672</v>
      </c>
      <c r="D36" s="57">
        <v>60</v>
      </c>
      <c r="E36" s="28">
        <v>0.99861111111111101</v>
      </c>
      <c r="F36" s="57">
        <f t="shared" si="0"/>
        <v>72</v>
      </c>
      <c r="G36" s="29" t="s">
        <v>119</v>
      </c>
      <c r="H36" s="57">
        <f t="shared" si="1"/>
        <v>0</v>
      </c>
      <c r="I36" s="57">
        <f t="shared" si="2"/>
        <v>7</v>
      </c>
      <c r="J36" s="30">
        <v>0.01</v>
      </c>
      <c r="K36" s="39">
        <v>0</v>
      </c>
      <c r="L36" s="57">
        <v>0</v>
      </c>
      <c r="M36" s="58">
        <v>74</v>
      </c>
      <c r="N36" s="58">
        <v>76</v>
      </c>
      <c r="O36" s="60">
        <v>63</v>
      </c>
      <c r="P36" s="55" t="s">
        <v>83</v>
      </c>
    </row>
    <row r="37" spans="1:16" ht="13.5" thickBot="1" x14ac:dyDescent="0.25">
      <c r="A37" s="58">
        <v>29</v>
      </c>
      <c r="B37" s="57">
        <v>81</v>
      </c>
      <c r="C37" s="28">
        <v>0.65902777777777777</v>
      </c>
      <c r="D37" s="57">
        <v>58</v>
      </c>
      <c r="E37" s="28">
        <v>0.18333333333333335</v>
      </c>
      <c r="F37" s="57">
        <f t="shared" si="0"/>
        <v>70</v>
      </c>
      <c r="G37" s="29" t="s">
        <v>104</v>
      </c>
      <c r="H37" s="57">
        <f t="shared" si="1"/>
        <v>0</v>
      </c>
      <c r="I37" s="57">
        <f t="shared" si="2"/>
        <v>5</v>
      </c>
      <c r="J37" s="30">
        <v>1.23</v>
      </c>
      <c r="K37" s="39">
        <v>0</v>
      </c>
      <c r="L37" s="57">
        <v>0</v>
      </c>
      <c r="M37" s="58">
        <v>70</v>
      </c>
      <c r="N37" s="58">
        <v>74</v>
      </c>
      <c r="O37" s="60">
        <v>58</v>
      </c>
      <c r="P37" s="58" t="s">
        <v>123</v>
      </c>
    </row>
    <row r="38" spans="1:16" ht="13.5" thickBot="1" x14ac:dyDescent="0.25">
      <c r="A38" s="58">
        <v>30</v>
      </c>
      <c r="B38" s="57">
        <v>80</v>
      </c>
      <c r="C38" s="28">
        <v>0.55763888888888891</v>
      </c>
      <c r="D38" s="57">
        <v>61</v>
      </c>
      <c r="E38" s="28">
        <v>0.20347222222222219</v>
      </c>
      <c r="F38" s="57">
        <f t="shared" si="0"/>
        <v>71</v>
      </c>
      <c r="G38" s="29" t="s">
        <v>130</v>
      </c>
      <c r="H38" s="57">
        <f t="shared" si="1"/>
        <v>0</v>
      </c>
      <c r="I38" s="57">
        <f t="shared" si="2"/>
        <v>6</v>
      </c>
      <c r="J38" s="30">
        <v>0</v>
      </c>
      <c r="K38" s="39">
        <v>0</v>
      </c>
      <c r="L38" s="57">
        <v>0</v>
      </c>
      <c r="M38" s="58">
        <v>71</v>
      </c>
      <c r="N38" s="58">
        <v>74</v>
      </c>
      <c r="O38" s="60">
        <v>61</v>
      </c>
      <c r="P38" s="58" t="s">
        <v>94</v>
      </c>
    </row>
    <row r="39" spans="1:16" ht="13.5" thickBot="1" x14ac:dyDescent="0.25">
      <c r="A39" s="32">
        <v>31</v>
      </c>
      <c r="B39" s="32">
        <v>78</v>
      </c>
      <c r="C39" s="33">
        <v>0.59583333333333333</v>
      </c>
      <c r="D39" s="32">
        <v>60</v>
      </c>
      <c r="E39" s="33">
        <v>9.8611111111111108E-2</v>
      </c>
      <c r="F39" s="32">
        <f t="shared" si="0"/>
        <v>69</v>
      </c>
      <c r="G39" s="34" t="s">
        <v>105</v>
      </c>
      <c r="H39" s="35">
        <f t="shared" si="1"/>
        <v>0</v>
      </c>
      <c r="I39" s="32">
        <f t="shared" si="2"/>
        <v>4</v>
      </c>
      <c r="J39" s="72">
        <v>0</v>
      </c>
      <c r="K39" s="64">
        <v>0</v>
      </c>
      <c r="L39" s="32">
        <v>0</v>
      </c>
      <c r="M39" s="35">
        <v>71</v>
      </c>
      <c r="N39" s="35">
        <v>74</v>
      </c>
      <c r="O39" s="35">
        <v>60</v>
      </c>
      <c r="P39" s="35"/>
    </row>
    <row r="40" spans="1:16" ht="13.5" thickBot="1" x14ac:dyDescent="0.25">
      <c r="A40" s="36" t="s">
        <v>36</v>
      </c>
      <c r="B40" s="105">
        <f>IF(B9="","",AVERAGE(B9:B39))</f>
        <v>82.516129032258064</v>
      </c>
      <c r="C40" s="104"/>
      <c r="D40" s="105">
        <f>IF(D9="","",AVERAGE(D9:D39))</f>
        <v>60.193548387096776</v>
      </c>
      <c r="E40" s="104"/>
      <c r="F40" s="105">
        <f>IF(F9="","",AVERAGE(F9:F39))</f>
        <v>71.58064516129032</v>
      </c>
      <c r="G40" s="105"/>
      <c r="H40" s="104">
        <f>IF(H9="","",SUM(H9:H39))</f>
        <v>2</v>
      </c>
      <c r="I40" s="104">
        <f>IF(I9="","",SUM(I9:I39))</f>
        <v>206</v>
      </c>
      <c r="J40" s="106">
        <f>IF(J9="","",SUM(J9:J39))</f>
        <v>2.2199999999999998</v>
      </c>
      <c r="K40" s="105">
        <f>IF(K9="","",SUM(K9:K39))</f>
        <v>0</v>
      </c>
      <c r="L40" s="110">
        <f>IF(L9="","",AVERAGE(L9:L39))</f>
        <v>0</v>
      </c>
      <c r="M40" s="105">
        <f>IF(M9="","",AVERAGE(M9:M39))</f>
        <v>73.032258064516128</v>
      </c>
      <c r="N40" s="105">
        <f>IF(N9="","",AVERAGE(N9:N39))</f>
        <v>75.387096774193552</v>
      </c>
      <c r="O40" s="105"/>
      <c r="P40" s="37"/>
    </row>
    <row r="41" spans="1:16" ht="13.5" thickBot="1" x14ac:dyDescent="0.25">
      <c r="A41" s="58" t="s">
        <v>11</v>
      </c>
      <c r="B41" s="57">
        <f>MAX(B9:B39)</f>
        <v>92</v>
      </c>
      <c r="C41" s="57"/>
      <c r="D41" s="57">
        <f>MAX(D9:D39)</f>
        <v>69</v>
      </c>
      <c r="E41" s="57"/>
      <c r="F41" s="57">
        <f>MAX(F9:F39)</f>
        <v>79</v>
      </c>
      <c r="G41" s="57"/>
      <c r="H41" s="58">
        <f>MAX(H9:H39)</f>
        <v>2</v>
      </c>
      <c r="I41" s="58">
        <f>MAX(I9:I39)</f>
        <v>14</v>
      </c>
      <c r="J41" s="30">
        <f>MAX(J9:J39)</f>
        <v>1.23</v>
      </c>
      <c r="K41" s="39">
        <f>MAX(K9:K39)</f>
        <v>0</v>
      </c>
      <c r="L41" s="57">
        <f>MAX(L9:L39)</f>
        <v>0</v>
      </c>
      <c r="M41" s="58"/>
      <c r="N41" s="58"/>
      <c r="O41" s="60"/>
      <c r="P41" s="58"/>
    </row>
    <row r="42" spans="1:16" ht="13.5" thickBot="1" x14ac:dyDescent="0.25">
      <c r="A42" s="57" t="s">
        <v>12</v>
      </c>
      <c r="B42" s="57">
        <f>MIN(B9:B39)</f>
        <v>71</v>
      </c>
      <c r="C42" s="57"/>
      <c r="D42" s="57">
        <f>MIN(D9:D39)</f>
        <v>52</v>
      </c>
      <c r="E42" s="57"/>
      <c r="F42" s="57">
        <f>MIN(F9:F39)</f>
        <v>63</v>
      </c>
      <c r="G42" s="57"/>
      <c r="H42" s="57">
        <f>MIN(H9:H39)</f>
        <v>0</v>
      </c>
      <c r="I42" s="57">
        <f>MIN(I9:I39)</f>
        <v>0</v>
      </c>
      <c r="J42" s="30">
        <f>MIN(J9:J39)</f>
        <v>0</v>
      </c>
      <c r="K42" s="39">
        <f>MIN(K9:K39)</f>
        <v>0</v>
      </c>
      <c r="L42" s="57">
        <f>MIN(L9:L39)</f>
        <v>0</v>
      </c>
      <c r="M42" s="57"/>
      <c r="N42" s="57"/>
      <c r="O42" s="59"/>
      <c r="P42" s="58"/>
    </row>
    <row r="43" spans="1:16" ht="13.5" thickBot="1" x14ac:dyDescent="0.25">
      <c r="A43" s="58" t="s">
        <v>22</v>
      </c>
      <c r="B43" s="39">
        <v>83.7</v>
      </c>
      <c r="C43" s="39"/>
      <c r="D43" s="39">
        <v>63.1</v>
      </c>
      <c r="E43" s="39"/>
      <c r="F43" s="39">
        <f>AVERAGE(B43,D43)</f>
        <v>73.400000000000006</v>
      </c>
      <c r="G43" s="39"/>
      <c r="H43" s="40">
        <v>5</v>
      </c>
      <c r="I43" s="58">
        <v>265</v>
      </c>
      <c r="J43" s="30">
        <v>3.93</v>
      </c>
      <c r="K43" s="39">
        <v>0</v>
      </c>
      <c r="L43" s="57"/>
      <c r="M43" s="58"/>
      <c r="N43" s="58"/>
      <c r="O43" s="60"/>
      <c r="P43" s="58"/>
    </row>
    <row r="44" spans="1:16" ht="13.5" thickBot="1" x14ac:dyDescent="0.25">
      <c r="A44" s="57" t="s">
        <v>23</v>
      </c>
      <c r="B44" s="107">
        <f>IF(B40="","",B40-B43)</f>
        <v>-1.1838709677419388</v>
      </c>
      <c r="C44" s="107"/>
      <c r="D44" s="107">
        <f>IF(D40="","",D40-D43)</f>
        <v>-2.9064516129032256</v>
      </c>
      <c r="E44" s="107"/>
      <c r="F44" s="107">
        <f>IF(F40="","",F40-F43)</f>
        <v>-1.8193548387096854</v>
      </c>
      <c r="G44" s="107"/>
      <c r="H44" s="108">
        <f>IF(H40="","",H40-H43)</f>
        <v>-3</v>
      </c>
      <c r="I44" s="108">
        <f t="shared" ref="I44:K44" si="3">IF(I40="","",I40-I43)</f>
        <v>-59</v>
      </c>
      <c r="J44" s="109">
        <f t="shared" si="3"/>
        <v>-1.7100000000000004</v>
      </c>
      <c r="K44" s="107">
        <f t="shared" si="3"/>
        <v>0</v>
      </c>
      <c r="L44" s="25"/>
      <c r="M44" s="25"/>
      <c r="N44" s="25"/>
      <c r="O44" s="25"/>
      <c r="P44" s="58"/>
    </row>
    <row r="45" spans="1:16" ht="13.5" thickBot="1" x14ac:dyDescent="0.25">
      <c r="A45" s="61" t="s">
        <v>49</v>
      </c>
      <c r="B45" s="57">
        <f>COUNTIF(B9:B39,"&gt;89")</f>
        <v>1</v>
      </c>
      <c r="C45" s="62" t="s">
        <v>50</v>
      </c>
      <c r="D45" s="57">
        <f>COUNTIF(D9:D39,"&lt;33")</f>
        <v>0</v>
      </c>
      <c r="E45" s="57"/>
      <c r="F45" s="57"/>
      <c r="G45" s="57"/>
      <c r="H45" s="58"/>
      <c r="I45" s="58"/>
      <c r="J45" s="57"/>
      <c r="K45" s="57"/>
      <c r="L45" s="57"/>
      <c r="M45" s="58"/>
      <c r="N45" s="58"/>
      <c r="O45" s="60"/>
      <c r="P45" s="38"/>
    </row>
    <row r="46" spans="1:16" x14ac:dyDescent="0.2">
      <c r="P46" s="41"/>
    </row>
    <row r="47" spans="1:16" x14ac:dyDescent="0.2">
      <c r="A47" s="16" t="s">
        <v>13</v>
      </c>
    </row>
    <row r="48" spans="1:16" x14ac:dyDescent="0.2">
      <c r="A48" s="16" t="s">
        <v>14</v>
      </c>
      <c r="P48" s="16"/>
    </row>
    <row r="49" spans="1:16" x14ac:dyDescent="0.2">
      <c r="A49" s="42" t="s">
        <v>26</v>
      </c>
      <c r="P49" s="16"/>
    </row>
    <row r="50" spans="1:16" x14ac:dyDescent="0.2">
      <c r="A50" s="16" t="s">
        <v>15</v>
      </c>
      <c r="P50" s="16"/>
    </row>
    <row r="51" spans="1:16" x14ac:dyDescent="0.2">
      <c r="A51" s="42" t="s">
        <v>16</v>
      </c>
      <c r="P51" s="16"/>
    </row>
    <row r="52" spans="1:16" x14ac:dyDescent="0.2">
      <c r="A52" s="42" t="s">
        <v>57</v>
      </c>
      <c r="P52" s="16"/>
    </row>
    <row r="53" spans="1:16" x14ac:dyDescent="0.2">
      <c r="A53" s="42" t="s">
        <v>45</v>
      </c>
      <c r="P53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2"/>
  <sheetViews>
    <sheetView view="pageLayout" topLeftCell="A7" zoomScaleNormal="100" workbookViewId="0">
      <selection activeCell="G39" sqref="G39"/>
    </sheetView>
  </sheetViews>
  <sheetFormatPr defaultRowHeight="12.75" x14ac:dyDescent="0.2"/>
  <cols>
    <col min="1" max="1" width="9.28515625" style="16" bestFit="1" customWidth="1"/>
    <col min="2" max="2" width="9.140625" style="16"/>
    <col min="3" max="3" width="11.7109375" style="16" customWidth="1"/>
    <col min="4" max="4" width="9.140625" style="16"/>
    <col min="5" max="5" width="11.7109375" style="16" customWidth="1"/>
    <col min="6" max="9" width="9.140625" style="16"/>
    <col min="10" max="10" width="11" style="16" customWidth="1"/>
    <col min="11" max="15" width="11.7109375" style="16" customWidth="1"/>
    <col min="16" max="16" width="37.85546875" style="17" customWidth="1"/>
    <col min="17" max="16384" width="9.140625" style="16"/>
  </cols>
  <sheetData>
    <row r="4" spans="1:16" s="97" customFormat="1" x14ac:dyDescent="0.2">
      <c r="A4" s="96"/>
    </row>
    <row r="5" spans="1:16" s="97" customFormat="1" ht="16.5" thickBot="1" x14ac:dyDescent="0.3">
      <c r="A5" s="125" t="s">
        <v>67</v>
      </c>
      <c r="B5" s="125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16.5" thickBot="1" x14ac:dyDescent="0.3">
      <c r="A6" s="22"/>
      <c r="B6" s="120" t="s">
        <v>37</v>
      </c>
      <c r="C6" s="120"/>
      <c r="D6" s="120"/>
      <c r="E6" s="120"/>
      <c r="F6" s="120"/>
      <c r="G6" s="120"/>
      <c r="H6" s="120"/>
      <c r="I6" s="120"/>
      <c r="J6" s="122" t="s">
        <v>38</v>
      </c>
      <c r="K6" s="123"/>
      <c r="L6" s="123"/>
      <c r="M6" s="123"/>
      <c r="N6" s="123"/>
      <c r="O6" s="124"/>
      <c r="P6" s="58"/>
    </row>
    <row r="7" spans="1:16" ht="13.5" thickBot="1" x14ac:dyDescent="0.25">
      <c r="A7" s="24"/>
      <c r="B7" s="126" t="s">
        <v>39</v>
      </c>
      <c r="C7" s="126"/>
      <c r="D7" s="126"/>
      <c r="E7" s="126"/>
      <c r="F7" s="126"/>
      <c r="G7" s="126"/>
      <c r="H7" s="120" t="s">
        <v>40</v>
      </c>
      <c r="I7" s="120"/>
      <c r="J7" s="127" t="s">
        <v>41</v>
      </c>
      <c r="K7" s="128"/>
      <c r="L7" s="128"/>
      <c r="M7" s="120" t="s">
        <v>42</v>
      </c>
      <c r="N7" s="121"/>
      <c r="O7" s="60" t="s">
        <v>47</v>
      </c>
      <c r="P7" s="58"/>
    </row>
    <row r="8" spans="1:16" ht="13.5" thickBot="1" x14ac:dyDescent="0.25">
      <c r="A8" s="25" t="s">
        <v>0</v>
      </c>
      <c r="B8" s="26" t="s">
        <v>1</v>
      </c>
      <c r="C8" s="26" t="s">
        <v>9</v>
      </c>
      <c r="D8" s="26" t="s">
        <v>2</v>
      </c>
      <c r="E8" s="26" t="s">
        <v>9</v>
      </c>
      <c r="F8" s="25" t="s">
        <v>3</v>
      </c>
      <c r="G8" s="26" t="s">
        <v>35</v>
      </c>
      <c r="H8" s="26" t="s">
        <v>7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43</v>
      </c>
      <c r="N8" s="26" t="s">
        <v>44</v>
      </c>
      <c r="O8" s="26" t="s">
        <v>48</v>
      </c>
      <c r="P8" s="25" t="s">
        <v>10</v>
      </c>
    </row>
    <row r="9" spans="1:16" ht="13.5" thickBot="1" x14ac:dyDescent="0.25">
      <c r="A9" s="58">
        <v>1</v>
      </c>
      <c r="B9" s="57">
        <v>71</v>
      </c>
      <c r="C9" s="28">
        <v>0.6118055555555556</v>
      </c>
      <c r="D9" s="57">
        <v>54</v>
      </c>
      <c r="E9" s="28">
        <v>0.99861111111111101</v>
      </c>
      <c r="F9" s="57">
        <f t="shared" ref="F9:F38" si="0">IF(B9="", "",ROUND(AVERAGE(B9,D9),0))</f>
        <v>63</v>
      </c>
      <c r="G9" s="29" t="s">
        <v>124</v>
      </c>
      <c r="H9" s="57">
        <f t="shared" ref="H9:H38" si="1">IF(F9="", "", IF(F9&lt;65,65-F9,0))</f>
        <v>2</v>
      </c>
      <c r="I9" s="57">
        <f>IF(F9="","",IF(F9&gt;65,F9-65,0))</f>
        <v>0</v>
      </c>
      <c r="J9" s="30">
        <v>0</v>
      </c>
      <c r="K9" s="39">
        <v>0</v>
      </c>
      <c r="L9" s="57">
        <v>0</v>
      </c>
      <c r="M9" s="58">
        <v>70</v>
      </c>
      <c r="N9" s="58">
        <v>73</v>
      </c>
      <c r="O9" s="60">
        <v>55</v>
      </c>
      <c r="P9" s="55"/>
    </row>
    <row r="10" spans="1:16" ht="13.5" thickBot="1" x14ac:dyDescent="0.25">
      <c r="A10" s="57">
        <v>2</v>
      </c>
      <c r="B10" s="57">
        <v>75</v>
      </c>
      <c r="C10" s="28">
        <v>0.62638888888888888</v>
      </c>
      <c r="D10" s="57">
        <v>49</v>
      </c>
      <c r="E10" s="28">
        <v>0.2298611111111111</v>
      </c>
      <c r="F10" s="57">
        <f t="shared" si="0"/>
        <v>62</v>
      </c>
      <c r="G10" s="29" t="s">
        <v>124</v>
      </c>
      <c r="H10" s="57">
        <f t="shared" si="1"/>
        <v>3</v>
      </c>
      <c r="I10" s="57">
        <f t="shared" ref="I10:I38" si="2">IF(F10="","",IF(F10&gt;65,F10-65,0))</f>
        <v>0</v>
      </c>
      <c r="J10" s="30">
        <v>0</v>
      </c>
      <c r="K10" s="63">
        <v>0</v>
      </c>
      <c r="L10" s="57">
        <v>0</v>
      </c>
      <c r="M10" s="58">
        <v>66</v>
      </c>
      <c r="N10" s="58">
        <v>71</v>
      </c>
      <c r="O10" s="60">
        <v>49</v>
      </c>
      <c r="P10" s="55"/>
    </row>
    <row r="11" spans="1:16" ht="13.5" thickBot="1" x14ac:dyDescent="0.25">
      <c r="A11" s="58">
        <v>3</v>
      </c>
      <c r="B11" s="57">
        <v>83</v>
      </c>
      <c r="C11" s="28">
        <v>0.56319444444444444</v>
      </c>
      <c r="D11" s="57">
        <v>57</v>
      </c>
      <c r="E11" s="28">
        <v>0.23333333333333331</v>
      </c>
      <c r="F11" s="57">
        <f t="shared" si="0"/>
        <v>70</v>
      </c>
      <c r="G11" s="29" t="s">
        <v>130</v>
      </c>
      <c r="H11" s="57">
        <f t="shared" si="1"/>
        <v>0</v>
      </c>
      <c r="I11" s="57">
        <f t="shared" si="2"/>
        <v>5</v>
      </c>
      <c r="J11" s="30">
        <v>0</v>
      </c>
      <c r="K11" s="63">
        <v>0</v>
      </c>
      <c r="L11" s="57">
        <v>0</v>
      </c>
      <c r="M11" s="58">
        <v>69</v>
      </c>
      <c r="N11" s="58">
        <v>72</v>
      </c>
      <c r="O11" s="60">
        <v>57</v>
      </c>
      <c r="P11" s="55"/>
    </row>
    <row r="12" spans="1:16" ht="13.5" thickBot="1" x14ac:dyDescent="0.25">
      <c r="A12" s="57">
        <v>4</v>
      </c>
      <c r="B12" s="57">
        <v>90</v>
      </c>
      <c r="C12" s="28">
        <v>0.5625</v>
      </c>
      <c r="D12" s="57">
        <v>54</v>
      </c>
      <c r="E12" s="28">
        <v>0.17430555555555557</v>
      </c>
      <c r="F12" s="57">
        <f>IF(B12="", "",ROUND(AVERAGE(B12,D12),0))</f>
        <v>72</v>
      </c>
      <c r="G12" s="29" t="s">
        <v>145</v>
      </c>
      <c r="H12" s="57">
        <f t="shared" si="1"/>
        <v>0</v>
      </c>
      <c r="I12" s="57">
        <f t="shared" si="2"/>
        <v>7</v>
      </c>
      <c r="J12" s="30">
        <v>0</v>
      </c>
      <c r="K12" s="63">
        <v>0</v>
      </c>
      <c r="L12" s="57">
        <v>0</v>
      </c>
      <c r="M12" s="58">
        <v>69</v>
      </c>
      <c r="N12" s="58">
        <v>72</v>
      </c>
      <c r="O12" s="60">
        <v>54</v>
      </c>
      <c r="P12" s="58"/>
    </row>
    <row r="13" spans="1:16" ht="13.5" thickBot="1" x14ac:dyDescent="0.25">
      <c r="A13" s="58">
        <v>5</v>
      </c>
      <c r="B13" s="57">
        <v>72</v>
      </c>
      <c r="C13" s="28">
        <v>0.5805555555555556</v>
      </c>
      <c r="D13" s="57">
        <v>53</v>
      </c>
      <c r="E13" s="28">
        <v>0.97361111111111109</v>
      </c>
      <c r="F13" s="57">
        <f>IF(B13="", "",ROUND(AVERAGE(B13,D13),0))</f>
        <v>63</v>
      </c>
      <c r="G13" s="29" t="s">
        <v>77</v>
      </c>
      <c r="H13" s="57">
        <f t="shared" si="1"/>
        <v>2</v>
      </c>
      <c r="I13" s="57">
        <f t="shared" si="2"/>
        <v>0</v>
      </c>
      <c r="J13" s="30">
        <v>7.0000000000000007E-2</v>
      </c>
      <c r="K13" s="39">
        <v>0</v>
      </c>
      <c r="L13" s="57">
        <v>0</v>
      </c>
      <c r="M13" s="58">
        <v>70</v>
      </c>
      <c r="N13" s="58">
        <v>73</v>
      </c>
      <c r="O13" s="60">
        <v>56</v>
      </c>
      <c r="P13" s="58"/>
    </row>
    <row r="14" spans="1:16" ht="13.5" thickBot="1" x14ac:dyDescent="0.25">
      <c r="A14" s="57">
        <v>6</v>
      </c>
      <c r="B14" s="57">
        <v>67</v>
      </c>
      <c r="C14" s="28">
        <v>0.62916666666666665</v>
      </c>
      <c r="D14" s="57">
        <v>48</v>
      </c>
      <c r="E14" s="28">
        <v>0.22777777777777777</v>
      </c>
      <c r="F14" s="57">
        <f>IF(B14="", "",ROUND(AVERAGE(B14,D14),0))</f>
        <v>58</v>
      </c>
      <c r="G14" s="29" t="s">
        <v>107</v>
      </c>
      <c r="H14" s="57">
        <f t="shared" si="1"/>
        <v>7</v>
      </c>
      <c r="I14" s="57">
        <f t="shared" si="2"/>
        <v>0</v>
      </c>
      <c r="J14" s="30">
        <v>0</v>
      </c>
      <c r="K14" s="63">
        <v>0</v>
      </c>
      <c r="L14" s="57">
        <v>0</v>
      </c>
      <c r="M14" s="58">
        <v>66</v>
      </c>
      <c r="N14" s="58">
        <v>70</v>
      </c>
      <c r="O14" s="60">
        <v>48</v>
      </c>
      <c r="P14" s="58"/>
    </row>
    <row r="15" spans="1:16" ht="13.5" thickBot="1" x14ac:dyDescent="0.25">
      <c r="A15" s="58">
        <v>7</v>
      </c>
      <c r="B15" s="57">
        <v>72</v>
      </c>
      <c r="C15" s="28">
        <v>0.61249999999999993</v>
      </c>
      <c r="D15" s="57">
        <v>45</v>
      </c>
      <c r="E15" s="28">
        <v>0.23055555555555554</v>
      </c>
      <c r="F15" s="57">
        <f t="shared" si="0"/>
        <v>59</v>
      </c>
      <c r="G15" s="29" t="s">
        <v>125</v>
      </c>
      <c r="H15" s="57">
        <f t="shared" si="1"/>
        <v>6</v>
      </c>
      <c r="I15" s="57">
        <f t="shared" si="2"/>
        <v>0</v>
      </c>
      <c r="J15" s="30">
        <v>0</v>
      </c>
      <c r="K15" s="63">
        <v>0</v>
      </c>
      <c r="L15" s="57">
        <v>0</v>
      </c>
      <c r="M15" s="58">
        <v>64</v>
      </c>
      <c r="N15" s="58">
        <v>68</v>
      </c>
      <c r="O15" s="60">
        <v>45</v>
      </c>
      <c r="P15" s="58"/>
    </row>
    <row r="16" spans="1:16" ht="13.5" thickBot="1" x14ac:dyDescent="0.25">
      <c r="A16" s="57">
        <v>8</v>
      </c>
      <c r="B16" s="57">
        <v>81</v>
      </c>
      <c r="C16" s="28">
        <v>0.6118055555555556</v>
      </c>
      <c r="D16" s="57">
        <v>46</v>
      </c>
      <c r="E16" s="28">
        <v>0.24097222222222223</v>
      </c>
      <c r="F16" s="57">
        <f t="shared" si="0"/>
        <v>64</v>
      </c>
      <c r="G16" s="29" t="s">
        <v>122</v>
      </c>
      <c r="H16" s="57">
        <f t="shared" si="1"/>
        <v>1</v>
      </c>
      <c r="I16" s="57">
        <f t="shared" si="2"/>
        <v>0</v>
      </c>
      <c r="J16" s="30">
        <v>0</v>
      </c>
      <c r="K16" s="39">
        <v>0</v>
      </c>
      <c r="L16" s="57">
        <v>0</v>
      </c>
      <c r="M16" s="58">
        <v>63</v>
      </c>
      <c r="N16" s="58">
        <v>67</v>
      </c>
      <c r="O16" s="60">
        <v>46</v>
      </c>
      <c r="P16" s="58"/>
    </row>
    <row r="17" spans="1:16" ht="13.5" thickBot="1" x14ac:dyDescent="0.25">
      <c r="A17" s="58">
        <v>9</v>
      </c>
      <c r="B17" s="57">
        <v>80</v>
      </c>
      <c r="C17" s="28">
        <v>0.53263888888888888</v>
      </c>
      <c r="D17" s="57">
        <v>53</v>
      </c>
      <c r="E17" s="28">
        <v>0.23124999999999998</v>
      </c>
      <c r="F17" s="57">
        <f t="shared" si="0"/>
        <v>67</v>
      </c>
      <c r="G17" s="29" t="s">
        <v>104</v>
      </c>
      <c r="H17" s="57">
        <f t="shared" si="1"/>
        <v>0</v>
      </c>
      <c r="I17" s="57">
        <f t="shared" si="2"/>
        <v>2</v>
      </c>
      <c r="J17" s="30">
        <v>0</v>
      </c>
      <c r="K17" s="39">
        <v>0</v>
      </c>
      <c r="L17" s="57">
        <v>0</v>
      </c>
      <c r="M17" s="58">
        <v>66</v>
      </c>
      <c r="N17" s="58">
        <v>69</v>
      </c>
      <c r="O17" s="60">
        <v>53</v>
      </c>
      <c r="P17" s="58"/>
    </row>
    <row r="18" spans="1:16" ht="13.5" thickBot="1" x14ac:dyDescent="0.25">
      <c r="A18" s="57">
        <v>10</v>
      </c>
      <c r="B18" s="57">
        <v>76</v>
      </c>
      <c r="C18" s="28">
        <v>0.59027777777777779</v>
      </c>
      <c r="D18" s="57">
        <v>47</v>
      </c>
      <c r="E18" s="28">
        <v>0.22916666666666666</v>
      </c>
      <c r="F18" s="57">
        <f t="shared" si="0"/>
        <v>62</v>
      </c>
      <c r="G18" s="29" t="s">
        <v>77</v>
      </c>
      <c r="H18" s="57">
        <f t="shared" si="1"/>
        <v>3</v>
      </c>
      <c r="I18" s="57">
        <f t="shared" si="2"/>
        <v>0</v>
      </c>
      <c r="J18" s="30">
        <v>0</v>
      </c>
      <c r="K18" s="39">
        <v>0</v>
      </c>
      <c r="L18" s="57">
        <v>0</v>
      </c>
      <c r="M18" s="58">
        <v>65</v>
      </c>
      <c r="N18" s="58">
        <v>70</v>
      </c>
      <c r="O18" s="60">
        <v>47</v>
      </c>
      <c r="P18" s="58"/>
    </row>
    <row r="19" spans="1:16" ht="13.5" thickBot="1" x14ac:dyDescent="0.25">
      <c r="A19" s="58">
        <v>11</v>
      </c>
      <c r="B19" s="57">
        <v>74</v>
      </c>
      <c r="C19" s="28">
        <v>0.52361111111111114</v>
      </c>
      <c r="D19" s="57">
        <v>48</v>
      </c>
      <c r="E19" s="28">
        <v>0.22638888888888889</v>
      </c>
      <c r="F19" s="57">
        <f t="shared" si="0"/>
        <v>61</v>
      </c>
      <c r="G19" s="29" t="s">
        <v>77</v>
      </c>
      <c r="H19" s="57">
        <f t="shared" si="1"/>
        <v>4</v>
      </c>
      <c r="I19" s="57">
        <f t="shared" si="2"/>
        <v>0</v>
      </c>
      <c r="J19" s="30">
        <v>0</v>
      </c>
      <c r="K19" s="39">
        <v>0</v>
      </c>
      <c r="L19" s="57">
        <v>0</v>
      </c>
      <c r="M19" s="58">
        <v>65</v>
      </c>
      <c r="N19" s="58">
        <v>69</v>
      </c>
      <c r="O19" s="60">
        <v>48</v>
      </c>
      <c r="P19" s="58"/>
    </row>
    <row r="20" spans="1:16" ht="13.5" thickBot="1" x14ac:dyDescent="0.25">
      <c r="A20" s="57">
        <v>12</v>
      </c>
      <c r="B20" s="57">
        <v>79</v>
      </c>
      <c r="C20" s="28">
        <v>0.5805555555555556</v>
      </c>
      <c r="D20" s="57">
        <v>56</v>
      </c>
      <c r="E20" s="28">
        <v>0.25694444444444448</v>
      </c>
      <c r="F20" s="57">
        <f t="shared" si="0"/>
        <v>68</v>
      </c>
      <c r="G20" s="29" t="s">
        <v>119</v>
      </c>
      <c r="H20" s="57">
        <f t="shared" si="1"/>
        <v>0</v>
      </c>
      <c r="I20" s="57">
        <f t="shared" si="2"/>
        <v>3</v>
      </c>
      <c r="J20" s="30">
        <v>0</v>
      </c>
      <c r="K20" s="39">
        <v>0</v>
      </c>
      <c r="L20" s="57">
        <v>0</v>
      </c>
      <c r="M20" s="58">
        <v>67</v>
      </c>
      <c r="N20" s="58">
        <v>69</v>
      </c>
      <c r="O20" s="60">
        <v>56</v>
      </c>
      <c r="P20" s="58"/>
    </row>
    <row r="21" spans="1:16" ht="13.5" thickBot="1" x14ac:dyDescent="0.25">
      <c r="A21" s="58">
        <v>13</v>
      </c>
      <c r="B21" s="57">
        <v>71</v>
      </c>
      <c r="C21" s="28">
        <v>0.56180555555555556</v>
      </c>
      <c r="D21" s="57">
        <v>62</v>
      </c>
      <c r="E21" s="28">
        <v>0.97569444444444453</v>
      </c>
      <c r="F21" s="57">
        <f t="shared" si="0"/>
        <v>67</v>
      </c>
      <c r="G21" s="29" t="s">
        <v>130</v>
      </c>
      <c r="H21" s="57">
        <f t="shared" si="1"/>
        <v>0</v>
      </c>
      <c r="I21" s="57">
        <f t="shared" si="2"/>
        <v>2</v>
      </c>
      <c r="J21" s="30" t="s">
        <v>71</v>
      </c>
      <c r="K21" s="39">
        <v>0</v>
      </c>
      <c r="L21" s="57">
        <v>0</v>
      </c>
      <c r="M21" s="58">
        <v>70</v>
      </c>
      <c r="N21" s="58">
        <v>71</v>
      </c>
      <c r="O21" s="60">
        <v>63</v>
      </c>
      <c r="P21" s="58"/>
    </row>
    <row r="22" spans="1:16" ht="13.5" thickBot="1" x14ac:dyDescent="0.25">
      <c r="A22" s="57">
        <v>14</v>
      </c>
      <c r="B22" s="57">
        <v>81</v>
      </c>
      <c r="C22" s="28">
        <v>0.64930555555555558</v>
      </c>
      <c r="D22" s="57">
        <v>61</v>
      </c>
      <c r="E22" s="28">
        <v>0.99236111111111114</v>
      </c>
      <c r="F22" s="57">
        <f t="shared" si="0"/>
        <v>71</v>
      </c>
      <c r="G22" s="29" t="s">
        <v>127</v>
      </c>
      <c r="H22" s="57">
        <f t="shared" si="1"/>
        <v>0</v>
      </c>
      <c r="I22" s="57">
        <f t="shared" si="2"/>
        <v>6</v>
      </c>
      <c r="J22" s="30">
        <v>0.04</v>
      </c>
      <c r="K22" s="39">
        <v>0</v>
      </c>
      <c r="L22" s="57">
        <v>0</v>
      </c>
      <c r="M22" s="58">
        <v>69</v>
      </c>
      <c r="N22" s="58">
        <v>70</v>
      </c>
      <c r="O22" s="60">
        <v>62</v>
      </c>
      <c r="P22" s="58" t="s">
        <v>87</v>
      </c>
    </row>
    <row r="23" spans="1:16" ht="13.5" thickBot="1" x14ac:dyDescent="0.25">
      <c r="A23" s="58">
        <v>15</v>
      </c>
      <c r="B23" s="57">
        <v>90</v>
      </c>
      <c r="C23" s="28">
        <v>0.625</v>
      </c>
      <c r="D23" s="57">
        <v>57</v>
      </c>
      <c r="E23" s="28">
        <v>0.22638888888888889</v>
      </c>
      <c r="F23" s="57">
        <f>IF(B23="", "",ROUND(AVERAGE(B23,D23),0))</f>
        <v>74</v>
      </c>
      <c r="G23" s="29" t="s">
        <v>102</v>
      </c>
      <c r="H23" s="57">
        <f t="shared" si="1"/>
        <v>0</v>
      </c>
      <c r="I23" s="57">
        <f t="shared" si="2"/>
        <v>9</v>
      </c>
      <c r="J23" s="30">
        <v>0</v>
      </c>
      <c r="K23" s="39">
        <v>0</v>
      </c>
      <c r="L23" s="57">
        <v>0</v>
      </c>
      <c r="M23" s="58">
        <v>68</v>
      </c>
      <c r="N23" s="58">
        <v>71</v>
      </c>
      <c r="O23" s="60">
        <v>57</v>
      </c>
      <c r="P23" s="58"/>
    </row>
    <row r="24" spans="1:16" ht="13.5" thickBot="1" x14ac:dyDescent="0.25">
      <c r="A24" s="57">
        <v>16</v>
      </c>
      <c r="B24" s="57">
        <v>90</v>
      </c>
      <c r="C24" s="28">
        <v>0.58750000000000002</v>
      </c>
      <c r="D24" s="57">
        <v>60</v>
      </c>
      <c r="E24" s="28">
        <v>0.20902777777777778</v>
      </c>
      <c r="F24" s="57">
        <f t="shared" si="0"/>
        <v>75</v>
      </c>
      <c r="G24" s="29" t="s">
        <v>109</v>
      </c>
      <c r="H24" s="57">
        <f t="shared" si="1"/>
        <v>0</v>
      </c>
      <c r="I24" s="57">
        <f t="shared" si="2"/>
        <v>10</v>
      </c>
      <c r="J24" s="30">
        <v>0</v>
      </c>
      <c r="K24" s="39">
        <v>0</v>
      </c>
      <c r="L24" s="57">
        <v>0</v>
      </c>
      <c r="M24" s="58">
        <v>70</v>
      </c>
      <c r="N24" s="58">
        <v>72</v>
      </c>
      <c r="O24" s="60">
        <v>60</v>
      </c>
      <c r="P24" s="58"/>
    </row>
    <row r="25" spans="1:16" ht="13.5" thickBot="1" x14ac:dyDescent="0.25">
      <c r="A25" s="58">
        <v>17</v>
      </c>
      <c r="B25" s="57">
        <v>90</v>
      </c>
      <c r="C25" s="28">
        <v>0.54583333333333328</v>
      </c>
      <c r="D25" s="57">
        <v>63</v>
      </c>
      <c r="E25" s="28">
        <v>0.22916666666666666</v>
      </c>
      <c r="F25" s="57">
        <f t="shared" si="0"/>
        <v>77</v>
      </c>
      <c r="G25" s="29" t="s">
        <v>134</v>
      </c>
      <c r="H25" s="57">
        <f t="shared" si="1"/>
        <v>0</v>
      </c>
      <c r="I25" s="57">
        <f t="shared" si="2"/>
        <v>12</v>
      </c>
      <c r="J25" s="30">
        <v>0</v>
      </c>
      <c r="K25" s="39">
        <v>0</v>
      </c>
      <c r="L25" s="57">
        <v>0</v>
      </c>
      <c r="M25" s="58">
        <v>71</v>
      </c>
      <c r="N25" s="58">
        <v>73</v>
      </c>
      <c r="O25" s="60">
        <v>63</v>
      </c>
      <c r="P25" s="58"/>
    </row>
    <row r="26" spans="1:16" ht="13.5" thickBot="1" x14ac:dyDescent="0.25">
      <c r="A26" s="57">
        <v>18</v>
      </c>
      <c r="B26" s="57">
        <v>85</v>
      </c>
      <c r="C26" s="28">
        <v>0.65902777777777777</v>
      </c>
      <c r="D26" s="57">
        <v>67</v>
      </c>
      <c r="E26" s="28">
        <v>0.27777777777777779</v>
      </c>
      <c r="F26" s="57">
        <f t="shared" si="0"/>
        <v>76</v>
      </c>
      <c r="G26" s="29" t="s">
        <v>134</v>
      </c>
      <c r="H26" s="57">
        <f t="shared" si="1"/>
        <v>0</v>
      </c>
      <c r="I26" s="57">
        <f t="shared" si="2"/>
        <v>11</v>
      </c>
      <c r="J26" s="30" t="s">
        <v>71</v>
      </c>
      <c r="K26" s="39">
        <v>0</v>
      </c>
      <c r="L26" s="57">
        <v>0</v>
      </c>
      <c r="M26" s="58">
        <v>74</v>
      </c>
      <c r="N26" s="58">
        <v>74</v>
      </c>
      <c r="O26" s="60">
        <v>67</v>
      </c>
      <c r="P26" s="58"/>
    </row>
    <row r="27" spans="1:16" ht="13.5" thickBot="1" x14ac:dyDescent="0.25">
      <c r="A27" s="58">
        <v>19</v>
      </c>
      <c r="B27" s="57">
        <v>82</v>
      </c>
      <c r="C27" s="28">
        <v>0.64444444444444449</v>
      </c>
      <c r="D27" s="57">
        <v>65</v>
      </c>
      <c r="E27" s="28">
        <v>0.99930555555555556</v>
      </c>
      <c r="F27" s="57">
        <f t="shared" si="0"/>
        <v>74</v>
      </c>
      <c r="G27" s="29" t="s">
        <v>109</v>
      </c>
      <c r="H27" s="57">
        <f t="shared" si="1"/>
        <v>0</v>
      </c>
      <c r="I27" s="57">
        <f t="shared" si="2"/>
        <v>9</v>
      </c>
      <c r="J27" s="30">
        <v>0.73</v>
      </c>
      <c r="K27" s="39">
        <v>0</v>
      </c>
      <c r="L27" s="57">
        <v>0</v>
      </c>
      <c r="M27" s="58">
        <v>74</v>
      </c>
      <c r="N27" s="58">
        <v>75</v>
      </c>
      <c r="O27" s="60">
        <v>67</v>
      </c>
      <c r="P27" s="58" t="s">
        <v>146</v>
      </c>
    </row>
    <row r="28" spans="1:16" ht="13.5" thickBot="1" x14ac:dyDescent="0.25">
      <c r="A28" s="57">
        <v>20</v>
      </c>
      <c r="B28" s="57">
        <v>95</v>
      </c>
      <c r="C28" s="28">
        <v>0.6166666666666667</v>
      </c>
      <c r="D28" s="57">
        <v>63</v>
      </c>
      <c r="E28" s="28">
        <v>9.0972222222222218E-2</v>
      </c>
      <c r="F28" s="57">
        <f t="shared" si="0"/>
        <v>79</v>
      </c>
      <c r="G28" s="29" t="s">
        <v>99</v>
      </c>
      <c r="H28" s="57">
        <f t="shared" si="1"/>
        <v>0</v>
      </c>
      <c r="I28" s="57">
        <f t="shared" si="2"/>
        <v>14</v>
      </c>
      <c r="J28" s="30">
        <v>0</v>
      </c>
      <c r="K28" s="39">
        <v>0</v>
      </c>
      <c r="L28" s="57">
        <v>0</v>
      </c>
      <c r="M28" s="58">
        <v>71</v>
      </c>
      <c r="N28" s="58">
        <v>73</v>
      </c>
      <c r="O28" s="60">
        <v>63</v>
      </c>
      <c r="P28" s="115" t="s">
        <v>147</v>
      </c>
    </row>
    <row r="29" spans="1:16" ht="13.5" thickBot="1" x14ac:dyDescent="0.25">
      <c r="A29" s="58">
        <v>21</v>
      </c>
      <c r="B29" s="57">
        <v>95</v>
      </c>
      <c r="C29" s="28">
        <v>0.5708333333333333</v>
      </c>
      <c r="D29" s="57">
        <v>68</v>
      </c>
      <c r="E29" s="28">
        <v>0.22847222222222222</v>
      </c>
      <c r="F29" s="57">
        <f t="shared" si="0"/>
        <v>82</v>
      </c>
      <c r="G29" s="29" t="s">
        <v>101</v>
      </c>
      <c r="H29" s="57">
        <f t="shared" si="1"/>
        <v>0</v>
      </c>
      <c r="I29" s="57">
        <f t="shared" si="2"/>
        <v>17</v>
      </c>
      <c r="J29" s="30">
        <v>0</v>
      </c>
      <c r="K29" s="39">
        <v>0</v>
      </c>
      <c r="L29" s="57">
        <v>0</v>
      </c>
      <c r="M29" s="58">
        <v>74</v>
      </c>
      <c r="N29" s="58">
        <v>75</v>
      </c>
      <c r="O29" s="60">
        <v>68</v>
      </c>
      <c r="P29" s="116" t="s">
        <v>148</v>
      </c>
    </row>
    <row r="30" spans="1:16" ht="13.5" thickBot="1" x14ac:dyDescent="0.25">
      <c r="A30" s="57">
        <v>22</v>
      </c>
      <c r="B30" s="57">
        <v>95</v>
      </c>
      <c r="C30" s="28">
        <v>0.5180555555555556</v>
      </c>
      <c r="D30" s="57">
        <v>67</v>
      </c>
      <c r="E30" s="28">
        <v>0.22291666666666665</v>
      </c>
      <c r="F30" s="57">
        <f t="shared" si="0"/>
        <v>81</v>
      </c>
      <c r="G30" s="29" t="s">
        <v>86</v>
      </c>
      <c r="H30" s="57">
        <f t="shared" si="1"/>
        <v>0</v>
      </c>
      <c r="I30" s="57">
        <f t="shared" si="2"/>
        <v>16</v>
      </c>
      <c r="J30" s="30">
        <v>0</v>
      </c>
      <c r="K30" s="39">
        <v>0</v>
      </c>
      <c r="L30" s="57">
        <v>0</v>
      </c>
      <c r="M30" s="58">
        <v>74</v>
      </c>
      <c r="N30" s="58">
        <v>76</v>
      </c>
      <c r="O30" s="60">
        <v>67</v>
      </c>
      <c r="P30" s="117" t="s">
        <v>148</v>
      </c>
    </row>
    <row r="31" spans="1:16" ht="13.5" thickBot="1" x14ac:dyDescent="0.25">
      <c r="A31" s="58">
        <v>23</v>
      </c>
      <c r="B31" s="57">
        <v>94</v>
      </c>
      <c r="C31" s="28">
        <v>0.59375</v>
      </c>
      <c r="D31" s="57">
        <v>67</v>
      </c>
      <c r="E31" s="28">
        <v>0.22847222222222222</v>
      </c>
      <c r="F31" s="57">
        <f t="shared" si="0"/>
        <v>81</v>
      </c>
      <c r="G31" s="29" t="s">
        <v>101</v>
      </c>
      <c r="H31" s="57">
        <f t="shared" si="1"/>
        <v>0</v>
      </c>
      <c r="I31" s="57">
        <f t="shared" si="2"/>
        <v>16</v>
      </c>
      <c r="J31" s="30">
        <v>0</v>
      </c>
      <c r="K31" s="39">
        <v>0</v>
      </c>
      <c r="L31" s="57">
        <v>0</v>
      </c>
      <c r="M31" s="58">
        <v>74</v>
      </c>
      <c r="N31" s="58">
        <v>76</v>
      </c>
      <c r="O31" s="60">
        <v>67</v>
      </c>
      <c r="P31" s="117" t="s">
        <v>149</v>
      </c>
    </row>
    <row r="32" spans="1:16" ht="13.5" thickBot="1" x14ac:dyDescent="0.25">
      <c r="A32" s="57">
        <v>24</v>
      </c>
      <c r="B32" s="57">
        <v>93</v>
      </c>
      <c r="C32" s="28">
        <v>0.56666666666666665</v>
      </c>
      <c r="D32" s="57">
        <v>64</v>
      </c>
      <c r="E32" s="28">
        <v>0.19999999999999998</v>
      </c>
      <c r="F32" s="57">
        <f t="shared" si="0"/>
        <v>79</v>
      </c>
      <c r="G32" s="29" t="s">
        <v>85</v>
      </c>
      <c r="H32" s="57">
        <f t="shared" si="1"/>
        <v>0</v>
      </c>
      <c r="I32" s="57">
        <f t="shared" si="2"/>
        <v>14</v>
      </c>
      <c r="J32" s="30">
        <v>0</v>
      </c>
      <c r="K32" s="39">
        <v>0</v>
      </c>
      <c r="L32" s="57">
        <v>0</v>
      </c>
      <c r="M32" s="58">
        <v>73</v>
      </c>
      <c r="N32" s="58">
        <v>75</v>
      </c>
      <c r="O32" s="60">
        <v>64</v>
      </c>
      <c r="P32" s="58"/>
    </row>
    <row r="33" spans="1:16" ht="13.5" thickBot="1" x14ac:dyDescent="0.25">
      <c r="A33" s="58">
        <v>25</v>
      </c>
      <c r="B33" s="57">
        <v>91</v>
      </c>
      <c r="C33" s="28">
        <v>0.57152777777777775</v>
      </c>
      <c r="D33" s="57">
        <v>62</v>
      </c>
      <c r="E33" s="28">
        <v>0.22569444444444445</v>
      </c>
      <c r="F33" s="57">
        <f t="shared" si="0"/>
        <v>77</v>
      </c>
      <c r="G33" s="29" t="s">
        <v>74</v>
      </c>
      <c r="H33" s="57">
        <f t="shared" si="1"/>
        <v>0</v>
      </c>
      <c r="I33" s="57">
        <f t="shared" si="2"/>
        <v>12</v>
      </c>
      <c r="J33" s="30">
        <v>0</v>
      </c>
      <c r="K33" s="39">
        <v>0</v>
      </c>
      <c r="L33" s="57">
        <v>0</v>
      </c>
      <c r="M33" s="58">
        <v>73</v>
      </c>
      <c r="N33" s="58">
        <v>75</v>
      </c>
      <c r="O33" s="60">
        <v>62</v>
      </c>
      <c r="P33" s="58"/>
    </row>
    <row r="34" spans="1:16" ht="13.5" thickBot="1" x14ac:dyDescent="0.25">
      <c r="A34" s="57">
        <v>26</v>
      </c>
      <c r="B34" s="57">
        <v>93</v>
      </c>
      <c r="C34" s="28">
        <v>0.58263888888888882</v>
      </c>
      <c r="D34" s="57">
        <v>64</v>
      </c>
      <c r="E34" s="28">
        <v>0.20486111111111113</v>
      </c>
      <c r="F34" s="57">
        <f t="shared" si="0"/>
        <v>79</v>
      </c>
      <c r="G34" s="29" t="s">
        <v>86</v>
      </c>
      <c r="H34" s="57">
        <f t="shared" si="1"/>
        <v>0</v>
      </c>
      <c r="I34" s="57">
        <f t="shared" si="2"/>
        <v>14</v>
      </c>
      <c r="J34" s="30">
        <v>0</v>
      </c>
      <c r="K34" s="39">
        <v>0</v>
      </c>
      <c r="L34" s="57">
        <v>0</v>
      </c>
      <c r="M34" s="58">
        <v>73</v>
      </c>
      <c r="N34" s="58">
        <v>75</v>
      </c>
      <c r="O34" s="60">
        <v>64</v>
      </c>
      <c r="P34" s="58"/>
    </row>
    <row r="35" spans="1:16" ht="13.5" thickBot="1" x14ac:dyDescent="0.25">
      <c r="A35" s="58">
        <v>27</v>
      </c>
      <c r="B35" s="57">
        <v>75</v>
      </c>
      <c r="C35" s="28">
        <v>0.52152777777777781</v>
      </c>
      <c r="D35" s="57">
        <v>57</v>
      </c>
      <c r="E35" s="28">
        <v>0.99861111111111101</v>
      </c>
      <c r="F35" s="57">
        <f t="shared" si="0"/>
        <v>66</v>
      </c>
      <c r="G35" s="29" t="s">
        <v>73</v>
      </c>
      <c r="H35" s="57">
        <f t="shared" si="1"/>
        <v>0</v>
      </c>
      <c r="I35" s="57">
        <f t="shared" si="2"/>
        <v>1</v>
      </c>
      <c r="J35" s="30">
        <v>0</v>
      </c>
      <c r="K35" s="39">
        <v>0</v>
      </c>
      <c r="L35" s="57">
        <v>0</v>
      </c>
      <c r="M35" s="58">
        <v>74</v>
      </c>
      <c r="N35" s="58">
        <v>75</v>
      </c>
      <c r="O35" s="60">
        <v>64</v>
      </c>
      <c r="P35" s="58"/>
    </row>
    <row r="36" spans="1:16" ht="13.5" thickBot="1" x14ac:dyDescent="0.25">
      <c r="A36" s="57">
        <v>28</v>
      </c>
      <c r="B36" s="57">
        <v>73</v>
      </c>
      <c r="C36" s="28">
        <v>0.6</v>
      </c>
      <c r="D36" s="57">
        <v>51</v>
      </c>
      <c r="E36" s="28">
        <v>0.99861111111111101</v>
      </c>
      <c r="F36" s="57">
        <f t="shared" si="0"/>
        <v>62</v>
      </c>
      <c r="G36" s="29" t="s">
        <v>91</v>
      </c>
      <c r="H36" s="57">
        <f t="shared" si="1"/>
        <v>3</v>
      </c>
      <c r="I36" s="57">
        <f t="shared" si="2"/>
        <v>0</v>
      </c>
      <c r="J36" s="30">
        <v>0</v>
      </c>
      <c r="K36" s="39">
        <v>0</v>
      </c>
      <c r="L36" s="57">
        <v>0</v>
      </c>
      <c r="M36" s="58">
        <v>68</v>
      </c>
      <c r="N36" s="58">
        <v>72</v>
      </c>
      <c r="O36" s="60">
        <v>52</v>
      </c>
      <c r="P36" s="55"/>
    </row>
    <row r="37" spans="1:16" ht="13.5" thickBot="1" x14ac:dyDescent="0.25">
      <c r="A37" s="58">
        <v>29</v>
      </c>
      <c r="B37" s="57">
        <v>78</v>
      </c>
      <c r="C37" s="28">
        <v>0.59652777777777777</v>
      </c>
      <c r="D37" s="57">
        <v>47</v>
      </c>
      <c r="E37" s="28">
        <v>0.21458333333333335</v>
      </c>
      <c r="F37" s="57">
        <f t="shared" si="0"/>
        <v>63</v>
      </c>
      <c r="G37" s="29" t="s">
        <v>84</v>
      </c>
      <c r="H37" s="57">
        <f t="shared" si="1"/>
        <v>2</v>
      </c>
      <c r="I37" s="57">
        <f t="shared" si="2"/>
        <v>0</v>
      </c>
      <c r="J37" s="30">
        <v>0</v>
      </c>
      <c r="K37" s="39">
        <v>0</v>
      </c>
      <c r="L37" s="57">
        <v>0</v>
      </c>
      <c r="M37" s="58">
        <v>66</v>
      </c>
      <c r="N37" s="58">
        <v>70</v>
      </c>
      <c r="O37" s="60">
        <v>47</v>
      </c>
      <c r="P37" s="58"/>
    </row>
    <row r="38" spans="1:16" ht="13.5" thickBot="1" x14ac:dyDescent="0.25">
      <c r="A38" s="32">
        <v>30</v>
      </c>
      <c r="B38" s="32">
        <v>72</v>
      </c>
      <c r="C38" s="33">
        <v>0.62222222222222223</v>
      </c>
      <c r="D38" s="32">
        <v>49</v>
      </c>
      <c r="E38" s="33">
        <v>8.0555555555555561E-2</v>
      </c>
      <c r="F38" s="32">
        <f t="shared" si="0"/>
        <v>61</v>
      </c>
      <c r="G38" s="34" t="s">
        <v>91</v>
      </c>
      <c r="H38" s="35">
        <f t="shared" si="1"/>
        <v>4</v>
      </c>
      <c r="I38" s="32">
        <f t="shared" si="2"/>
        <v>0</v>
      </c>
      <c r="J38" s="72">
        <v>0</v>
      </c>
      <c r="K38" s="64">
        <v>0</v>
      </c>
      <c r="L38" s="32">
        <v>0</v>
      </c>
      <c r="M38" s="35">
        <v>64</v>
      </c>
      <c r="N38" s="35">
        <v>69</v>
      </c>
      <c r="O38" s="35">
        <v>49</v>
      </c>
      <c r="P38" s="35"/>
    </row>
    <row r="39" spans="1:16" ht="13.5" thickBot="1" x14ac:dyDescent="0.25">
      <c r="A39" s="36" t="s">
        <v>36</v>
      </c>
      <c r="B39" s="105">
        <f>IF(B9="","",AVERAGE(B9:B38))</f>
        <v>82.1</v>
      </c>
      <c r="C39" s="104"/>
      <c r="D39" s="105">
        <f>IF(D9="","",AVERAGE(D9:D38))</f>
        <v>56.8</v>
      </c>
      <c r="E39" s="104"/>
      <c r="F39" s="105">
        <f>IF(F9="","",AVERAGE(F9:F38))</f>
        <v>69.766666666666666</v>
      </c>
      <c r="G39" s="105"/>
      <c r="H39" s="104">
        <f>IF(H9="","",SUM(H9:H38))</f>
        <v>37</v>
      </c>
      <c r="I39" s="104">
        <f>IF(I9="","",SUM(I9:I38))</f>
        <v>180</v>
      </c>
      <c r="J39" s="106">
        <f>IF(J9="","",SUM(J9:J38))</f>
        <v>0.84</v>
      </c>
      <c r="K39" s="105">
        <f>IF(K9="","",SUM(K9:K38))</f>
        <v>0</v>
      </c>
      <c r="L39" s="110">
        <f>IF(L9="","",AVERAGE(L9:L38))</f>
        <v>0</v>
      </c>
      <c r="M39" s="105">
        <f>IF(M9="","",AVERAGE(M9:M38))</f>
        <v>69.333333333333329</v>
      </c>
      <c r="N39" s="105">
        <f>IF(N9="","",AVERAGE(N9:N38))</f>
        <v>72</v>
      </c>
      <c r="O39" s="105"/>
      <c r="P39" s="37"/>
    </row>
    <row r="40" spans="1:16" ht="13.5" thickBot="1" x14ac:dyDescent="0.25">
      <c r="A40" s="58" t="s">
        <v>11</v>
      </c>
      <c r="B40" s="57">
        <f>MAX(B9:B38)</f>
        <v>95</v>
      </c>
      <c r="C40" s="57"/>
      <c r="D40" s="57">
        <f>MAX(D9:D38)</f>
        <v>68</v>
      </c>
      <c r="E40" s="57"/>
      <c r="F40" s="57">
        <f>MAX(F9:F38)</f>
        <v>82</v>
      </c>
      <c r="G40" s="57"/>
      <c r="H40" s="58">
        <f>MAX(H9:H38)</f>
        <v>7</v>
      </c>
      <c r="I40" s="58">
        <f>MAX(I9:I38)</f>
        <v>17</v>
      </c>
      <c r="J40" s="30">
        <f>MAX(J9:J38)</f>
        <v>0.73</v>
      </c>
      <c r="K40" s="39">
        <f>MAX(K9:K38)</f>
        <v>0</v>
      </c>
      <c r="L40" s="57">
        <f>MAX(L9:L38)</f>
        <v>0</v>
      </c>
      <c r="M40" s="58"/>
      <c r="N40" s="58"/>
      <c r="O40" s="60"/>
      <c r="P40" s="58"/>
    </row>
    <row r="41" spans="1:16" ht="13.5" thickBot="1" x14ac:dyDescent="0.25">
      <c r="A41" s="57" t="s">
        <v>12</v>
      </c>
      <c r="B41" s="57">
        <f>MIN(B9:B38)</f>
        <v>67</v>
      </c>
      <c r="C41" s="57"/>
      <c r="D41" s="57">
        <f>MIN(D9:D38)</f>
        <v>45</v>
      </c>
      <c r="E41" s="57"/>
      <c r="F41" s="57">
        <f>MIN(F9:F38)</f>
        <v>58</v>
      </c>
      <c r="G41" s="57"/>
      <c r="H41" s="57">
        <f>MIN(H9:H38)</f>
        <v>0</v>
      </c>
      <c r="I41" s="57">
        <f>MIN(I9:I38)</f>
        <v>0</v>
      </c>
      <c r="J41" s="30">
        <f>MIN(J9:J38)</f>
        <v>0</v>
      </c>
      <c r="K41" s="39">
        <f>MIN(K9:K38)</f>
        <v>0</v>
      </c>
      <c r="L41" s="57">
        <f>MIN(L9:L38)</f>
        <v>0</v>
      </c>
      <c r="M41" s="57"/>
      <c r="N41" s="57"/>
      <c r="O41" s="59"/>
      <c r="P41" s="58"/>
    </row>
    <row r="42" spans="1:16" ht="13.5" thickBot="1" x14ac:dyDescent="0.25">
      <c r="A42" s="58" t="s">
        <v>22</v>
      </c>
      <c r="B42" s="39">
        <v>78.2</v>
      </c>
      <c r="C42" s="39"/>
      <c r="D42" s="39">
        <v>54.2</v>
      </c>
      <c r="E42" s="39"/>
      <c r="F42" s="39">
        <f>AVERAGE(B42,D42)</f>
        <v>66.2</v>
      </c>
      <c r="G42" s="39"/>
      <c r="H42" s="40">
        <v>79</v>
      </c>
      <c r="I42" s="58">
        <v>115</v>
      </c>
      <c r="J42" s="30">
        <v>3.13</v>
      </c>
      <c r="K42" s="39">
        <v>0</v>
      </c>
      <c r="L42" s="57"/>
      <c r="M42" s="58"/>
      <c r="N42" s="58"/>
      <c r="O42" s="60"/>
      <c r="P42" s="58"/>
    </row>
    <row r="43" spans="1:16" ht="13.5" thickBot="1" x14ac:dyDescent="0.25">
      <c r="A43" s="57" t="s">
        <v>23</v>
      </c>
      <c r="B43" s="107">
        <f>IF(B39="","",B39-B42)</f>
        <v>3.8999999999999915</v>
      </c>
      <c r="C43" s="107"/>
      <c r="D43" s="107">
        <f>IF(D39="","",D39-D42)</f>
        <v>2.5999999999999943</v>
      </c>
      <c r="E43" s="107"/>
      <c r="F43" s="107">
        <f>IF(F39="","",F39-F42)</f>
        <v>3.5666666666666629</v>
      </c>
      <c r="G43" s="107"/>
      <c r="H43" s="108">
        <f>IF(H39="","",H39-H42)</f>
        <v>-42</v>
      </c>
      <c r="I43" s="108">
        <f t="shared" ref="I43:K43" si="3">IF(I39="","",I39-I42)</f>
        <v>65</v>
      </c>
      <c r="J43" s="109">
        <f t="shared" si="3"/>
        <v>-2.29</v>
      </c>
      <c r="K43" s="107">
        <f t="shared" si="3"/>
        <v>0</v>
      </c>
      <c r="L43" s="25"/>
      <c r="M43" s="25"/>
      <c r="N43" s="25"/>
      <c r="O43" s="25"/>
      <c r="P43" s="58"/>
    </row>
    <row r="44" spans="1:16" ht="13.5" thickBot="1" x14ac:dyDescent="0.25">
      <c r="A44" s="61" t="s">
        <v>49</v>
      </c>
      <c r="B44" s="57">
        <f>COUNTIF(B9:B38,"&gt;89")</f>
        <v>11</v>
      </c>
      <c r="C44" s="62" t="s">
        <v>50</v>
      </c>
      <c r="D44" s="57">
        <f>COUNTIF(D9:D38,"&lt;33")</f>
        <v>0</v>
      </c>
      <c r="E44" s="57"/>
      <c r="F44" s="57"/>
      <c r="G44" s="57"/>
      <c r="H44" s="58"/>
      <c r="I44" s="58"/>
      <c r="J44" s="57"/>
      <c r="K44" s="57"/>
      <c r="L44" s="57"/>
      <c r="M44" s="58"/>
      <c r="N44" s="58"/>
      <c r="O44" s="60"/>
      <c r="P44" s="38"/>
    </row>
    <row r="45" spans="1:16" x14ac:dyDescent="0.2">
      <c r="P45" s="41"/>
    </row>
    <row r="46" spans="1:16" x14ac:dyDescent="0.2">
      <c r="A46" s="16" t="s">
        <v>13</v>
      </c>
    </row>
    <row r="47" spans="1:16" x14ac:dyDescent="0.2">
      <c r="A47" s="16" t="s">
        <v>14</v>
      </c>
      <c r="P47" s="16"/>
    </row>
    <row r="48" spans="1:16" x14ac:dyDescent="0.2">
      <c r="A48" s="42" t="s">
        <v>26</v>
      </c>
      <c r="P48" s="16"/>
    </row>
    <row r="49" spans="1:16" x14ac:dyDescent="0.2">
      <c r="A49" s="16" t="s">
        <v>15</v>
      </c>
      <c r="P49" s="16"/>
    </row>
    <row r="50" spans="1:16" x14ac:dyDescent="0.2">
      <c r="A50" s="42" t="s">
        <v>16</v>
      </c>
      <c r="P50" s="16"/>
    </row>
    <row r="51" spans="1:16" x14ac:dyDescent="0.2">
      <c r="A51" s="42" t="s">
        <v>57</v>
      </c>
      <c r="P51" s="16"/>
    </row>
    <row r="52" spans="1:16" x14ac:dyDescent="0.2">
      <c r="A52" s="42" t="s">
        <v>45</v>
      </c>
      <c r="P52" s="16"/>
    </row>
  </sheetData>
  <mergeCells count="7">
    <mergeCell ref="M7:N7"/>
    <mergeCell ref="J6:O6"/>
    <mergeCell ref="A5:B5"/>
    <mergeCell ref="B6:I6"/>
    <mergeCell ref="B7:G7"/>
    <mergeCell ref="H7:I7"/>
    <mergeCell ref="J7:L7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Annual 2017</vt:lpstr>
      <vt:lpstr>'Annual 2017'!Print_Area</vt:lpstr>
    </vt:vector>
  </TitlesOfParts>
  <Company>ISWS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Champaign-Urbana Weather Observations</dc:title>
  <dc:creator>wxobsrvr</dc:creator>
  <cp:lastModifiedBy>Angel, James Randal</cp:lastModifiedBy>
  <cp:lastPrinted>2016-08-02T15:19:47Z</cp:lastPrinted>
  <dcterms:created xsi:type="dcterms:W3CDTF">2008-05-22T13:30:54Z</dcterms:created>
  <dcterms:modified xsi:type="dcterms:W3CDTF">2018-01-08T19:39:50Z</dcterms:modified>
</cp:coreProperties>
</file>